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0a37353f7685bd/Documents/Nohejbal_web/Dokumenty_Nohejbal_web/"/>
    </mc:Choice>
  </mc:AlternateContent>
  <bookViews>
    <workbookView xWindow="930" yWindow="0" windowWidth="27870" windowHeight="12795" tabRatio="908" firstSheet="5" activeTab="20"/>
  </bookViews>
  <sheets>
    <sheet name="Přihlášky D2" sheetId="48" r:id="rId1"/>
    <sheet name="Prezence 2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Zápasy!$B$3:$H$27</definedName>
    <definedName name="contacted">[1]Pomucky!$C$2:$C$3</definedName>
    <definedName name="_xlnm.Print_Area" localSheetId="4">'A - výsledky'!$A$1:$R$30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12">'E - výsledky'!$A$1:$R$30</definedName>
    <definedName name="_xlnm.Print_Area" localSheetId="14">'F - výsledky'!$A$1:$R$30</definedName>
    <definedName name="_xlnm.Print_Area" localSheetId="16">'G - výsledky'!$A$1:$R$30</definedName>
    <definedName name="_xlnm.Print_Area" localSheetId="18">'H - výsledky'!$A$1:$R$30</definedName>
    <definedName name="_xlnm.Print_Area" localSheetId="20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Zápasy!$B$2:$I$45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71027"/>
</workbook>
</file>

<file path=xl/calcChain.xml><?xml version="1.0" encoding="utf-8"?>
<calcChain xmlns="http://schemas.openxmlformats.org/spreadsheetml/2006/main">
  <c r="B17" i="21" l="1"/>
  <c r="B13" i="21"/>
  <c r="B9" i="21"/>
  <c r="B5" i="21"/>
  <c r="B31" i="21"/>
  <c r="C32" i="21" s="1"/>
  <c r="D30" i="21" s="1"/>
  <c r="E26" i="21" s="1"/>
  <c r="B23" i="21"/>
  <c r="C24" i="21" s="1"/>
  <c r="B33" i="21"/>
  <c r="B29" i="21"/>
  <c r="B21" i="21"/>
  <c r="B25" i="21"/>
  <c r="B27" i="21"/>
  <c r="C28" i="21" s="1"/>
  <c r="B19" i="21"/>
  <c r="C20" i="21" s="1"/>
  <c r="D22" i="21" s="1"/>
  <c r="E35" i="21" s="1"/>
  <c r="B15" i="21"/>
  <c r="C16" i="21" s="1"/>
  <c r="B7" i="21"/>
  <c r="C8" i="21" s="1"/>
  <c r="B11" i="21"/>
  <c r="C12" i="21" s="1"/>
  <c r="D14" i="21" s="1"/>
  <c r="E31" i="21" s="1"/>
  <c r="F33" i="21" s="1"/>
  <c r="B3" i="21"/>
  <c r="C4" i="21" s="1"/>
  <c r="D6" i="21" s="1"/>
  <c r="E10" i="21" s="1"/>
  <c r="F18" i="21" s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D19" i="48" l="1"/>
  <c r="C19" i="48"/>
  <c r="B28" i="4" l="1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5" i="36" l="1"/>
  <c r="B15" i="35"/>
  <c r="B15" i="34"/>
  <c r="B15" i="33"/>
  <c r="B15" i="31"/>
  <c r="B15" i="30"/>
  <c r="B15" i="29"/>
  <c r="B15" i="28"/>
  <c r="B15" i="18"/>
  <c r="B15" i="9"/>
  <c r="B15" i="17"/>
  <c r="B15" i="8"/>
  <c r="B15" i="16"/>
  <c r="B15" i="7"/>
  <c r="B15" i="15"/>
  <c r="B15" i="5"/>
  <c r="J25" i="25" l="1"/>
  <c r="S23" i="25"/>
  <c r="J23" i="25"/>
  <c r="J6" i="25"/>
  <c r="S4" i="25"/>
  <c r="J4" i="25"/>
  <c r="B25" i="25"/>
  <c r="B6" i="25"/>
  <c r="K13" i="15" l="1"/>
  <c r="F17" i="15" s="1"/>
  <c r="I13" i="15"/>
  <c r="H17" i="15" s="1"/>
  <c r="K11" i="15"/>
  <c r="F15" i="15" s="1"/>
  <c r="I11" i="15"/>
  <c r="H15" i="15" s="1"/>
  <c r="K9" i="15"/>
  <c r="C17" i="15" s="1"/>
  <c r="I9" i="15"/>
  <c r="E17" i="15" s="1"/>
  <c r="H9" i="15"/>
  <c r="F9" i="15"/>
  <c r="E13" i="15" s="1"/>
  <c r="K7" i="15"/>
  <c r="C15" i="15" s="1"/>
  <c r="I7" i="15"/>
  <c r="E15" i="15" s="1"/>
  <c r="H7" i="15"/>
  <c r="F7" i="15"/>
  <c r="E11" i="15" s="1"/>
  <c r="Q11" i="15" s="1"/>
  <c r="K13" i="16"/>
  <c r="F17" i="16" s="1"/>
  <c r="I13" i="16"/>
  <c r="H17" i="16" s="1"/>
  <c r="K11" i="16"/>
  <c r="F15" i="16" s="1"/>
  <c r="I11" i="16"/>
  <c r="H15" i="16" s="1"/>
  <c r="K9" i="16"/>
  <c r="C17" i="16" s="1"/>
  <c r="I9" i="16"/>
  <c r="E17" i="16" s="1"/>
  <c r="H9" i="16"/>
  <c r="F9" i="16"/>
  <c r="E13" i="16" s="1"/>
  <c r="Q13" i="16" s="1"/>
  <c r="K7" i="16"/>
  <c r="C15" i="16" s="1"/>
  <c r="I7" i="16"/>
  <c r="E15" i="16" s="1"/>
  <c r="H7" i="16"/>
  <c r="C11" i="16" s="1"/>
  <c r="F7" i="16"/>
  <c r="O7" i="16" s="1"/>
  <c r="O11" i="16" l="1"/>
  <c r="Q7" i="16"/>
  <c r="O17" i="16"/>
  <c r="Q9" i="16"/>
  <c r="Q15" i="16"/>
  <c r="Q13" i="15"/>
  <c r="Q7" i="15"/>
  <c r="Q9" i="15"/>
  <c r="C11" i="15"/>
  <c r="O11" i="15" s="1"/>
  <c r="O15" i="15"/>
  <c r="O17" i="15"/>
  <c r="C13" i="15"/>
  <c r="O13" i="15" s="1"/>
  <c r="Q15" i="15"/>
  <c r="Q17" i="15"/>
  <c r="O7" i="15"/>
  <c r="O9" i="15"/>
  <c r="O15" i="16"/>
  <c r="Q17" i="16"/>
  <c r="E11" i="16"/>
  <c r="Q11" i="16" s="1"/>
  <c r="O9" i="16"/>
  <c r="C13" i="16"/>
  <c r="O13" i="16" s="1"/>
  <c r="H37" i="20"/>
  <c r="H36" i="20"/>
  <c r="H35" i="20"/>
  <c r="H34" i="20"/>
  <c r="H33" i="20"/>
  <c r="H32" i="20"/>
  <c r="H31" i="20"/>
  <c r="H30" i="20"/>
  <c r="C15" i="20" l="1"/>
  <c r="C21" i="20"/>
  <c r="C20" i="20"/>
  <c r="C13" i="20"/>
  <c r="C12" i="20"/>
  <c r="K13" i="36" l="1"/>
  <c r="F17" i="36" s="1"/>
  <c r="I13" i="36"/>
  <c r="H17" i="36" s="1"/>
  <c r="K11" i="36"/>
  <c r="F15" i="36" s="1"/>
  <c r="I11" i="36"/>
  <c r="H15" i="36" s="1"/>
  <c r="K9" i="36"/>
  <c r="C17" i="36" s="1"/>
  <c r="I9" i="36"/>
  <c r="E17" i="36" s="1"/>
  <c r="H9" i="36"/>
  <c r="C13" i="36" s="1"/>
  <c r="F9" i="36"/>
  <c r="E13" i="36" s="1"/>
  <c r="K7" i="36"/>
  <c r="C15" i="36" s="1"/>
  <c r="I7" i="36"/>
  <c r="E15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K9" i="34"/>
  <c r="C17" i="34" s="1"/>
  <c r="I9" i="34"/>
  <c r="E17" i="34" s="1"/>
  <c r="H9" i="34"/>
  <c r="C13" i="34" s="1"/>
  <c r="F9" i="34"/>
  <c r="E13" i="34" s="1"/>
  <c r="K7" i="34"/>
  <c r="C15" i="34" s="1"/>
  <c r="I7" i="34"/>
  <c r="E15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K9" i="31"/>
  <c r="C17" i="31" s="1"/>
  <c r="I9" i="31"/>
  <c r="E17" i="31" s="1"/>
  <c r="H9" i="31"/>
  <c r="C13" i="31" s="1"/>
  <c r="F9" i="31"/>
  <c r="E13" i="31" s="1"/>
  <c r="K7" i="31"/>
  <c r="C15" i="31" s="1"/>
  <c r="I7" i="31"/>
  <c r="E15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K9" i="29"/>
  <c r="C17" i="29" s="1"/>
  <c r="I9" i="29"/>
  <c r="E17" i="29" s="1"/>
  <c r="H9" i="29"/>
  <c r="C13" i="29" s="1"/>
  <c r="F9" i="29"/>
  <c r="E13" i="29" s="1"/>
  <c r="K7" i="29"/>
  <c r="C15" i="29" s="1"/>
  <c r="I7" i="29"/>
  <c r="E15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K9" i="18"/>
  <c r="C17" i="18" s="1"/>
  <c r="I9" i="18"/>
  <c r="E17" i="18" s="1"/>
  <c r="H9" i="18"/>
  <c r="C13" i="18" s="1"/>
  <c r="F9" i="18"/>
  <c r="E13" i="18" s="1"/>
  <c r="K7" i="18"/>
  <c r="C15" i="18" s="1"/>
  <c r="I7" i="18"/>
  <c r="E15" i="18" s="1"/>
  <c r="H7" i="18"/>
  <c r="C11" i="18" s="1"/>
  <c r="F7" i="18"/>
  <c r="E11" i="18" s="1"/>
  <c r="H9" i="17"/>
  <c r="H7" i="17"/>
  <c r="F9" i="17"/>
  <c r="F7" i="17"/>
  <c r="K9" i="17"/>
  <c r="C17" i="17" s="1"/>
  <c r="I9" i="17"/>
  <c r="E17" i="17" s="1"/>
  <c r="K7" i="17"/>
  <c r="C15" i="17" s="1"/>
  <c r="I7" i="17"/>
  <c r="E15" i="17" s="1"/>
  <c r="H45" i="20" l="1"/>
  <c r="F45" i="20"/>
  <c r="H44" i="20"/>
  <c r="F44" i="20"/>
  <c r="H43" i="20"/>
  <c r="F43" i="20"/>
  <c r="H42" i="20"/>
  <c r="F42" i="20"/>
  <c r="H41" i="20"/>
  <c r="F41" i="20"/>
  <c r="H40" i="20"/>
  <c r="F40" i="20"/>
  <c r="H39" i="20"/>
  <c r="H38" i="20"/>
  <c r="F39" i="20"/>
  <c r="F38" i="20"/>
  <c r="F37" i="20"/>
  <c r="F36" i="20"/>
  <c r="F35" i="20"/>
  <c r="F34" i="20"/>
  <c r="F33" i="20"/>
  <c r="F32" i="20"/>
  <c r="F31" i="20"/>
  <c r="F30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E25" i="17"/>
  <c r="C4" i="8"/>
  <c r="A2" i="8"/>
  <c r="C4" i="16"/>
  <c r="A2" i="16"/>
  <c r="C4" i="7"/>
  <c r="A2" i="7"/>
  <c r="C4" i="15"/>
  <c r="A2" i="15"/>
  <c r="C4" i="5"/>
  <c r="A2" i="5"/>
  <c r="B11" i="5"/>
  <c r="B7" i="5"/>
  <c r="B11" i="36"/>
  <c r="B7" i="36"/>
  <c r="B11" i="34"/>
  <c r="B7" i="34"/>
  <c r="B11" i="30"/>
  <c r="B7" i="31"/>
  <c r="B11" i="28"/>
  <c r="B7" i="29"/>
  <c r="B11" i="9"/>
  <c r="B7" i="18"/>
  <c r="B11" i="17"/>
  <c r="E29" i="17" s="1"/>
  <c r="H22" i="20" s="1"/>
  <c r="B7" i="17"/>
  <c r="B29" i="17" s="1"/>
  <c r="F22" i="20" s="1"/>
  <c r="B11" i="16"/>
  <c r="B7" i="16"/>
  <c r="E27" i="15" l="1"/>
  <c r="H12" i="20" s="1"/>
  <c r="E25" i="15"/>
  <c r="B29" i="16"/>
  <c r="F21" i="20" s="1"/>
  <c r="B25" i="16"/>
  <c r="E29" i="16"/>
  <c r="H21" i="20" s="1"/>
  <c r="B27" i="16"/>
  <c r="F13" i="20" s="1"/>
  <c r="E25" i="16"/>
  <c r="E27" i="16"/>
  <c r="H13" i="20" s="1"/>
  <c r="E27" i="18"/>
  <c r="H15" i="20" s="1"/>
  <c r="E25" i="18"/>
  <c r="E27" i="31"/>
  <c r="H17" i="20" s="1"/>
  <c r="E25" i="31"/>
  <c r="E25" i="29"/>
  <c r="H8" i="20" s="1"/>
  <c r="E27" i="29"/>
  <c r="H16" i="20" s="1"/>
  <c r="E27" i="34"/>
  <c r="H18" i="20" s="1"/>
  <c r="E25" i="34"/>
  <c r="E27" i="36"/>
  <c r="H19" i="20" s="1"/>
  <c r="E25" i="36"/>
  <c r="B29" i="34"/>
  <c r="F26" i="20" s="1"/>
  <c r="B25" i="34"/>
  <c r="B29" i="18"/>
  <c r="F23" i="20" s="1"/>
  <c r="B25" i="18"/>
  <c r="B25" i="29"/>
  <c r="F8" i="20" s="1"/>
  <c r="B29" i="29"/>
  <c r="F24" i="20" s="1"/>
  <c r="E29" i="34"/>
  <c r="B27" i="34"/>
  <c r="B29" i="36"/>
  <c r="F27" i="20" s="1"/>
  <c r="B25" i="36"/>
  <c r="B29" i="31"/>
  <c r="F25" i="20" s="1"/>
  <c r="B25" i="31"/>
  <c r="E29" i="36"/>
  <c r="B27" i="36"/>
  <c r="B7" i="15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B27" i="15" l="1"/>
  <c r="F12" i="20" s="1"/>
  <c r="E29" i="15"/>
  <c r="H20" i="20" s="1"/>
  <c r="B25" i="15"/>
  <c r="B29" i="15"/>
  <c r="F20" i="20" s="1"/>
  <c r="E29" i="31"/>
  <c r="B27" i="31"/>
  <c r="B27" i="29"/>
  <c r="F16" i="20" s="1"/>
  <c r="E29" i="29"/>
  <c r="H24" i="20" s="1"/>
  <c r="B27" i="18"/>
  <c r="F15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1" i="20"/>
  <c r="H10" i="20"/>
  <c r="H9" i="20"/>
  <c r="Q7" i="31"/>
  <c r="Q13" i="29"/>
  <c r="O11" i="34"/>
  <c r="Q9" i="34"/>
  <c r="Q9" i="29"/>
  <c r="Q15" i="34"/>
  <c r="Q13" i="34"/>
  <c r="Q13" i="36"/>
  <c r="Q11" i="36"/>
  <c r="O11" i="36"/>
  <c r="Q9" i="36"/>
  <c r="H27" i="20"/>
  <c r="H26" i="20"/>
  <c r="F17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F10" i="20"/>
  <c r="AA129" i="35"/>
  <c r="F18" i="20"/>
  <c r="F19" i="20"/>
  <c r="F9" i="20"/>
  <c r="H25" i="20"/>
  <c r="O17" i="31"/>
  <c r="O7" i="31"/>
  <c r="O9" i="31"/>
  <c r="O11" i="31"/>
  <c r="O13" i="31"/>
  <c r="O17" i="29"/>
  <c r="O7" i="29"/>
  <c r="O9" i="29"/>
  <c r="O11" i="29"/>
  <c r="O13" i="29"/>
  <c r="C23" i="20" l="1"/>
  <c r="C22" i="20"/>
  <c r="C14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H4" i="20"/>
  <c r="H13" i="25" s="1"/>
  <c r="K19" i="25" l="1"/>
  <c r="L19" i="25"/>
  <c r="J18" i="25"/>
  <c r="H19" i="25"/>
  <c r="L17" i="25"/>
  <c r="H17" i="25"/>
  <c r="P10" i="25"/>
  <c r="I17" i="25"/>
  <c r="L18" i="25"/>
  <c r="I19" i="25"/>
  <c r="J17" i="25"/>
  <c r="K17" i="25"/>
  <c r="H18" i="25"/>
  <c r="J19" i="25"/>
  <c r="I10" i="25"/>
  <c r="K18" i="25"/>
  <c r="I18" i="25"/>
  <c r="O9" i="17"/>
  <c r="Q11" i="18"/>
  <c r="O15" i="18"/>
  <c r="Q17" i="17"/>
  <c r="O17" i="18"/>
  <c r="Q13" i="18"/>
  <c r="O13" i="18"/>
  <c r="Q17" i="18"/>
  <c r="O11" i="18"/>
  <c r="Q13" i="17"/>
  <c r="O17" i="17"/>
  <c r="O13" i="17"/>
  <c r="Q11" i="17"/>
  <c r="O11" i="17"/>
  <c r="O7" i="17"/>
  <c r="H23" i="20"/>
  <c r="Q15" i="18"/>
  <c r="Q7" i="18"/>
  <c r="Q9" i="18"/>
  <c r="O7" i="18"/>
  <c r="O9" i="18"/>
  <c r="O15" i="17"/>
  <c r="Q15" i="17"/>
  <c r="Q9" i="17"/>
  <c r="Q7" i="17"/>
  <c r="H6" i="20"/>
  <c r="H5" i="20"/>
  <c r="H32" i="25" s="1"/>
  <c r="L38" i="25" l="1"/>
  <c r="I38" i="25"/>
  <c r="K37" i="25"/>
  <c r="I36" i="25"/>
  <c r="J36" i="25"/>
  <c r="I37" i="25"/>
  <c r="L36" i="25"/>
  <c r="L37" i="25"/>
  <c r="I29" i="25"/>
  <c r="H38" i="25"/>
  <c r="J38" i="25"/>
  <c r="P29" i="25"/>
  <c r="K38" i="25"/>
  <c r="H36" i="25"/>
  <c r="H37" i="25"/>
  <c r="K36" i="25"/>
  <c r="J37" i="25"/>
  <c r="F7" i="20"/>
  <c r="B25" i="17"/>
  <c r="F6" i="20" s="1"/>
  <c r="F5" i="20"/>
  <c r="B32" i="25" s="1"/>
  <c r="E27" i="17"/>
  <c r="H14" i="20" s="1"/>
  <c r="B27" i="17"/>
  <c r="F14" i="20" s="1"/>
  <c r="F4" i="20"/>
  <c r="B13" i="25" s="1"/>
  <c r="AS110" i="8"/>
  <c r="AO127" i="8"/>
  <c r="AO127" i="7"/>
  <c r="AS110" i="7"/>
  <c r="F19" i="25" l="1"/>
  <c r="E18" i="25"/>
  <c r="C17" i="25"/>
  <c r="C19" i="25"/>
  <c r="D19" i="25"/>
  <c r="E17" i="25"/>
  <c r="F17" i="25"/>
  <c r="B19" i="25"/>
  <c r="B17" i="25"/>
  <c r="B18" i="25"/>
  <c r="E19" i="25"/>
  <c r="P8" i="25"/>
  <c r="I8" i="25"/>
  <c r="F18" i="25"/>
  <c r="C18" i="25"/>
  <c r="D18" i="25"/>
  <c r="D17" i="25"/>
  <c r="C38" i="25"/>
  <c r="I27" i="25"/>
  <c r="E38" i="25"/>
  <c r="B36" i="25"/>
  <c r="D38" i="25"/>
  <c r="D36" i="25"/>
  <c r="C37" i="25"/>
  <c r="F36" i="25"/>
  <c r="B38" i="25"/>
  <c r="E37" i="25"/>
  <c r="P27" i="25"/>
  <c r="B37" i="25"/>
  <c r="F38" i="25"/>
  <c r="C36" i="25"/>
  <c r="E36" i="25"/>
  <c r="F37" i="25"/>
  <c r="D3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<sst xmlns="http://schemas.openxmlformats.org/spreadsheetml/2006/main" count="965" uniqueCount="280">
  <si>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</si>
  <si>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</si>
  <si>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</si>
  <si>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</si>
  <si>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</si>
  <si>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</si>
  <si>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</si>
  <si>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</si>
  <si>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</si>
  <si>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</si>
  <si>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</si>
  <si>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</si>
  <si>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</si>
  <si>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</si>
  <si>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</si>
  <si>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</si>
  <si>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</si>
  <si>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</si>
  <si>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</si>
  <si>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</si>
  <si>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</si>
  <si>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</si>
  <si>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</si>
  <si>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</si>
  <si>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</si>
  <si>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</si>
  <si>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</si>
  <si>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</si>
  <si>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</si>
  <si>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</si>
  <si>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</si>
  <si>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</si>
  <si>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</si>
  <si>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</si>
  <si>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</si>
  <si>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</si>
  <si>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</si>
  <si>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</si>
  <si>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</si>
  <si>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</si>
  <si>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</si>
  <si>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</si>
  <si>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</si>
  <si>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</si>
  <si>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</si>
  <si>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</si>
  <si>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</si>
  <si>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</si>
  <si>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</si>
  <si>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</si>
  <si>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</si>
  <si>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</si>
  <si>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</si>
  <si>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</si>
  <si>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</si>
  <si>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</si>
  <si>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</si>
  <si>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Play-off</t>
  </si>
  <si>
    <t>NK CLIMAX Vsetín</t>
  </si>
  <si>
    <t>Martin Flekač</t>
  </si>
  <si>
    <t>Městský nohejbalový klub Modřice, z.s.</t>
  </si>
  <si>
    <t>přijato</t>
  </si>
  <si>
    <t>Vladimír Hlavatý</t>
  </si>
  <si>
    <t>MČR</t>
  </si>
  <si>
    <t>T</t>
  </si>
  <si>
    <t>T.J. SOKOL Holice</t>
  </si>
  <si>
    <t>Marek Líbal</t>
  </si>
  <si>
    <t>Lumír Gebel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</si>
  <si>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</si>
  <si>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</si>
  <si>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</si>
  <si>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</si>
  <si>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</si>
  <si>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</si>
  <si>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</si>
  <si>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</si>
  <si>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</si>
  <si>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</si>
  <si>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</si>
  <si>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</si>
  <si>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</si>
  <si>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</si>
  <si>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</si>
  <si>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</si>
  <si>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</si>
  <si>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</si>
  <si>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</si>
  <si>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</si>
  <si>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</si>
  <si>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</si>
  <si>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</si>
  <si>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</si>
  <si>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</si>
  <si>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</si>
  <si>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</si>
  <si>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</si>
  <si>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</si>
  <si>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</si>
  <si>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Pavel Janek</t>
  </si>
  <si>
    <t>Tělovýchovná jednota Radomyšl, z.s.</t>
  </si>
  <si>
    <t>Miloslav Ziegler</t>
  </si>
  <si>
    <t>1. Maximum dvě sestavy jednoho oddílu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</si>
  <si>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</si>
  <si>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</si>
  <si>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</si>
  <si>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</si>
  <si>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</si>
  <si>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</si>
  <si>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</si>
  <si>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</si>
  <si>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</si>
  <si>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</si>
  <si>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</si>
  <si>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</si>
  <si>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</si>
  <si>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</si>
  <si>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Prezence MČR dorostu dvojice Český Brod 2.6.2018</t>
  </si>
  <si>
    <t>MČR dorost dvojice Český Brod 2.6.2018</t>
  </si>
  <si>
    <t>Josef Slavíček</t>
  </si>
  <si>
    <t>TJ Dynamo ČEZ České Budějovice</t>
  </si>
  <si>
    <t>Pavel Musil</t>
  </si>
  <si>
    <t>TJ Sokol Zbečník</t>
  </si>
  <si>
    <t>Lukáš Vlach</t>
  </si>
  <si>
    <t>TJ Spartak MSEM Přerov - oddíl nohejbalu</t>
  </si>
  <si>
    <t>Slovan Chabařovice</t>
  </si>
  <si>
    <t>Jiří Sochor</t>
  </si>
  <si>
    <t>SK Liapor - Witte Karlovy Vary z.s.</t>
  </si>
  <si>
    <t>SK Šacung Benešov 1947</t>
  </si>
  <si>
    <t>TJ Spartak Čelákovice - oddíl nohejbalu</t>
  </si>
  <si>
    <t>TJ SLAVOJ Český Brod "A"</t>
  </si>
  <si>
    <t>Martin Janik</t>
  </si>
  <si>
    <t>TJ SLAVOJ Český Brod "B"</t>
  </si>
  <si>
    <t>DIVOKÁ KARTA; Martin Janík</t>
  </si>
  <si>
    <t>TJ Spartak Čelákovice "C"</t>
  </si>
  <si>
    <t>DIVOKÁ KARTA; Martin Flekač</t>
  </si>
  <si>
    <t>Náhradníci:</t>
  </si>
  <si>
    <t>TJ Dynamo ČEZ České Budějovice "C"</t>
  </si>
  <si>
    <t>NK CLIMAX Vsetín "C"</t>
  </si>
  <si>
    <t>TJ Spartak MSEM Přerov - oddíl nohejbalu "C"</t>
  </si>
  <si>
    <t xml:space="preserve">Přihlášky do 18.5.2018 dle Termínového kalendáře </t>
  </si>
  <si>
    <t>V Praze dne 24.5.2018</t>
  </si>
  <si>
    <t>D2</t>
  </si>
  <si>
    <t>44. MČR dorostu dvojice</t>
  </si>
  <si>
    <t>Český Brod 2.6.2018</t>
  </si>
  <si>
    <t xml:space="preserve">TJ SLAVOJ Český Brod </t>
  </si>
  <si>
    <t>Tělovýchovná jednota Radomyšl, z.s. "A"</t>
  </si>
  <si>
    <t>Tělovýchovná jednota Radomyšl, z.s. "B"</t>
  </si>
  <si>
    <t>Městský nohejbalový klub Modřice, z.s. "A"</t>
  </si>
  <si>
    <t>Městský nohejbalový klub Modřice, z.s. "B"</t>
  </si>
  <si>
    <t>TJ Dynamo ČEZ České Budějovice "A"</t>
  </si>
  <si>
    <t>TJ Dynamo ČEZ České Budějovice "B"</t>
  </si>
  <si>
    <t>NK CLIMAX Vsetín "A"</t>
  </si>
  <si>
    <t>NK CLIMAX Vsetín "B"</t>
  </si>
  <si>
    <t>TJ Sokol Zbečník "A"</t>
  </si>
  <si>
    <t>TJ Sokol Zbečník "B"</t>
  </si>
  <si>
    <t>TJ Spartak MSEM Přerov - oddíl nohejbalu "A"</t>
  </si>
  <si>
    <t>TJ Spartak MSEM Přerov - oddíl nohejbalu "B"</t>
  </si>
  <si>
    <t>T.J. SOKOL Holice "A"</t>
  </si>
  <si>
    <t>T.J. SOKOL Holice "B"</t>
  </si>
  <si>
    <t>SK Šacung Benešov 1947 "A"</t>
  </si>
  <si>
    <t>SK Šacung Benešov 1947 "B"</t>
  </si>
  <si>
    <t>TJ Spartak Čelákovice - oddíl nohejbalu "A"</t>
  </si>
  <si>
    <t>TJ Spartak Čelákovice - oddíl nohejbalu "B"</t>
  </si>
  <si>
    <t>TJ Spartak Čelákovice - oddíl nohejbalu "C"</t>
  </si>
  <si>
    <t>Odhlášeni 31.5. 9.06</t>
  </si>
  <si>
    <t>Pokuta 2.000,- + 2.000,-</t>
  </si>
  <si>
    <t>1. náhradník</t>
  </si>
  <si>
    <t>2. náhradník</t>
  </si>
  <si>
    <t>David Žikeš</t>
  </si>
  <si>
    <t>David Višvader</t>
  </si>
  <si>
    <t>Lukáš Musil</t>
  </si>
  <si>
    <t>Karel Tůma</t>
  </si>
  <si>
    <t>Tomáš Musil</t>
  </si>
  <si>
    <t>Jan Potůček</t>
  </si>
  <si>
    <t>Žikeš</t>
  </si>
  <si>
    <t>Tůma</t>
  </si>
  <si>
    <t>Musil</t>
  </si>
  <si>
    <t>Musil T.</t>
  </si>
  <si>
    <t>Tomáš Andris</t>
  </si>
  <si>
    <t>David Majštiník</t>
  </si>
  <si>
    <t>Martin Málek</t>
  </si>
  <si>
    <t>Majštiník</t>
  </si>
  <si>
    <t>Gebel</t>
  </si>
  <si>
    <t>Daniel Bílý</t>
  </si>
  <si>
    <t>Jakub Halašta</t>
  </si>
  <si>
    <t>Bílý</t>
  </si>
  <si>
    <t>Rudolf Stařičný</t>
  </si>
  <si>
    <t>Lukáš Daněk</t>
  </si>
  <si>
    <t>Stařičný</t>
  </si>
  <si>
    <t>Jiří Dreiseitl</t>
  </si>
  <si>
    <t>Jiří Lev</t>
  </si>
  <si>
    <t>Tomáš Uher</t>
  </si>
  <si>
    <t>Dreiseitl</t>
  </si>
  <si>
    <t>Vagrčka</t>
  </si>
  <si>
    <t>Petr Lolek</t>
  </si>
  <si>
    <t>Jakub Pírek</t>
  </si>
  <si>
    <t>Dominik Pokorný</t>
  </si>
  <si>
    <t>Pokorný</t>
  </si>
  <si>
    <t>Filip Hokr</t>
  </si>
  <si>
    <t>Martin Buriánek</t>
  </si>
  <si>
    <t>Hokr</t>
  </si>
  <si>
    <t>Slavíček</t>
  </si>
  <si>
    <t>Martin Švancar</t>
  </si>
  <si>
    <t>Václav Pohl</t>
  </si>
  <si>
    <t>Lukáš Kábrt</t>
  </si>
  <si>
    <t>Pohl</t>
  </si>
  <si>
    <t>Vlach</t>
  </si>
  <si>
    <t>David Polák</t>
  </si>
  <si>
    <t>Petr Šimeček</t>
  </si>
  <si>
    <t>Polák</t>
  </si>
  <si>
    <t>Čestmír Čuřík</t>
  </si>
  <si>
    <t>Jakub Pěček</t>
  </si>
  <si>
    <t>Pěček</t>
  </si>
  <si>
    <t>Dlask</t>
  </si>
  <si>
    <t>Dominik Hejtík</t>
  </si>
  <si>
    <t>Jakub Ftačník</t>
  </si>
  <si>
    <t>Tomáš Loffelmann</t>
  </si>
  <si>
    <t>Ftačník</t>
  </si>
  <si>
    <t>Pavel Svačina</t>
  </si>
  <si>
    <t>Filip Seidl</t>
  </si>
  <si>
    <t>Petr Nesládek</t>
  </si>
  <si>
    <t>Seidl</t>
  </si>
  <si>
    <t>Adam Henzl</t>
  </si>
  <si>
    <t>Šimon Henzl</t>
  </si>
  <si>
    <t>Henzl A.</t>
  </si>
  <si>
    <t>Sochor</t>
  </si>
  <si>
    <t>Jan Bartoš</t>
  </si>
  <si>
    <t>Quido Boleloucký</t>
  </si>
  <si>
    <t>Tomáš Svoboda</t>
  </si>
  <si>
    <t>Boleloucký</t>
  </si>
  <si>
    <t>Laťák</t>
  </si>
  <si>
    <t>Michal Jonas</t>
  </si>
  <si>
    <t>Tomáš Brenner</t>
  </si>
  <si>
    <t>Brenner</t>
  </si>
  <si>
    <t>Daniel Kalousek</t>
  </si>
  <si>
    <t>Adam Nastoupil</t>
  </si>
  <si>
    <t>Dominik Veselý</t>
  </si>
  <si>
    <t>Kalousek</t>
  </si>
  <si>
    <t>Líbal</t>
  </si>
  <si>
    <t>Patrik Levý</t>
  </si>
  <si>
    <t>Filip Horčička</t>
  </si>
  <si>
    <t>Vít Vohradník</t>
  </si>
  <si>
    <t>Levý</t>
  </si>
  <si>
    <t>Štěpán Krunert</t>
  </si>
  <si>
    <t>Adam Brož</t>
  </si>
  <si>
    <t>Jan Šperlík</t>
  </si>
  <si>
    <t>Krunert Š.</t>
  </si>
  <si>
    <t>Krunert R.</t>
  </si>
  <si>
    <t>David Krunert</t>
  </si>
  <si>
    <t>Lukáš Krunert</t>
  </si>
  <si>
    <t>Krunert D.</t>
  </si>
  <si>
    <t>Adam Fürbacher</t>
  </si>
  <si>
    <t>Zdeněk Kalous</t>
  </si>
  <si>
    <t>Jan Čech</t>
  </si>
  <si>
    <t>Erik Zavacký</t>
  </si>
  <si>
    <t>Čech</t>
  </si>
  <si>
    <t>Janík</t>
  </si>
  <si>
    <t>Jaroslav Kovařík</t>
  </si>
  <si>
    <t>Nikolas Truc</t>
  </si>
  <si>
    <t>Vilém Ungermann</t>
  </si>
  <si>
    <t>Ungermann</t>
  </si>
  <si>
    <t>2 : 0</t>
  </si>
  <si>
    <t>2 : 1</t>
  </si>
  <si>
    <t>0 : 2</t>
  </si>
  <si>
    <t>1 : 2</t>
  </si>
  <si>
    <t>2:0 (10:3, 10:5)</t>
  </si>
  <si>
    <t>2:0 (10:4, 10:8)</t>
  </si>
  <si>
    <t>2:0 (10:8, 10:4)</t>
  </si>
  <si>
    <t>2:1 (10:9, 9:10, 10:7)</t>
  </si>
  <si>
    <t>2:0 (10:6, 10:6)</t>
  </si>
  <si>
    <t>2:0 (10:6, 10:9)</t>
  </si>
  <si>
    <t>2:0 (10:6, 10:7)</t>
  </si>
  <si>
    <t>2:0 (10:4, 10:3)</t>
  </si>
  <si>
    <t>1:2 (10:9, 8:10, 8:10)</t>
  </si>
  <si>
    <t>2:0 (10:4, 10:5)</t>
  </si>
  <si>
    <t>2:0 (10:9, 10:3)</t>
  </si>
  <si>
    <t>2:1 (8:10, 10:7, 10:7)</t>
  </si>
  <si>
    <t>0:2 (5:10, 6:10)</t>
  </si>
  <si>
    <t>2:1 (9:10, 10:6, 10:9)</t>
  </si>
  <si>
    <t>2:0 (10:7, 10:6)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</si>
</sst>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3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3" fillId="2" borderId="42" xfId="1" applyFont="1" applyFill="1" applyBorder="1" applyAlignment="1">
      <alignment horizontal="center"/>
    </xf>
    <xf numFmtId="0" fontId="53" fillId="2" borderId="30" xfId="1" applyFont="1" applyFill="1" applyBorder="1" applyAlignment="1">
      <alignment horizontal="center"/>
    </xf>
    <xf numFmtId="0" fontId="53" fillId="2" borderId="28" xfId="1" applyFont="1" applyFill="1" applyBorder="1" applyAlignment="1">
      <alignment horizontal="center"/>
    </xf>
    <xf numFmtId="0" fontId="2" fillId="0" borderId="43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55" fillId="0" borderId="51" xfId="0" applyNumberFormat="1" applyFont="1" applyBorder="1" applyAlignment="1">
      <alignment horizontal="left"/>
    </xf>
    <xf numFmtId="0" fontId="40" fillId="5" borderId="0" xfId="0" applyFont="1" applyFill="1" applyBorder="1" applyAlignment="1">
      <alignment horizontal="left"/>
    </xf>
    <xf numFmtId="0" fontId="56" fillId="0" borderId="52" xfId="0" applyFont="1" applyBorder="1" applyAlignment="1">
      <alignment horizontal="left" wrapText="1"/>
    </xf>
    <xf numFmtId="0" fontId="55" fillId="0" borderId="53" xfId="0" applyFont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2" xfId="0" applyNumberFormat="1" applyFont="1" applyBorder="1" applyAlignment="1">
      <alignment horizontal="left" wrapText="1"/>
    </xf>
    <xf numFmtId="0" fontId="55" fillId="0" borderId="51" xfId="0" applyFont="1" applyBorder="1" applyAlignment="1">
      <alignment horizontal="left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7" xfId="0" applyFont="1" applyBorder="1" applyAlignment="1">
      <alignment horizontal="left" wrapTex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9" xfId="0" applyFont="1" applyBorder="1"/>
    <xf numFmtId="0" fontId="9" fillId="0" borderId="56" xfId="0" applyFont="1" applyBorder="1"/>
    <xf numFmtId="0" fontId="60" fillId="0" borderId="4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7" xfId="0" applyFont="1" applyBorder="1"/>
    <xf numFmtId="0" fontId="60" fillId="3" borderId="20" xfId="0" applyFont="1" applyFill="1" applyBorder="1"/>
    <xf numFmtId="0" fontId="60" fillId="3" borderId="60" xfId="0" applyFont="1" applyFill="1" applyBorder="1"/>
    <xf numFmtId="0" fontId="60" fillId="0" borderId="61" xfId="0" applyFont="1" applyBorder="1"/>
    <xf numFmtId="0" fontId="58" fillId="0" borderId="62" xfId="0" applyFont="1" applyBorder="1" applyAlignment="1">
      <alignment horizontal="center" vertical="center"/>
    </xf>
    <xf numFmtId="0" fontId="60" fillId="0" borderId="43" xfId="0" applyFont="1" applyBorder="1"/>
    <xf numFmtId="0" fontId="60" fillId="0" borderId="28" xfId="0" applyFont="1" applyBorder="1"/>
    <xf numFmtId="0" fontId="60" fillId="0" borderId="42" xfId="0" applyFont="1" applyBorder="1"/>
    <xf numFmtId="0" fontId="60" fillId="3" borderId="24" xfId="0" applyFont="1" applyFill="1" applyBorder="1"/>
    <xf numFmtId="0" fontId="60" fillId="3" borderId="63" xfId="0" applyFont="1" applyFill="1" applyBorder="1"/>
    <xf numFmtId="0" fontId="60" fillId="0" borderId="30" xfId="0" applyFont="1" applyBorder="1"/>
    <xf numFmtId="0" fontId="58" fillId="0" borderId="66" xfId="0" applyFont="1" applyBorder="1" applyAlignment="1">
      <alignment horizontal="center" vertical="center"/>
    </xf>
    <xf numFmtId="0" fontId="60" fillId="0" borderId="46" xfId="0" applyFont="1" applyBorder="1"/>
    <xf numFmtId="0" fontId="60" fillId="0" borderId="33" xfId="0" applyFont="1" applyBorder="1"/>
    <xf numFmtId="0" fontId="60" fillId="0" borderId="45" xfId="0" applyFont="1" applyBorder="1"/>
    <xf numFmtId="0" fontId="60" fillId="3" borderId="26" xfId="0" applyFont="1" applyFill="1" applyBorder="1"/>
    <xf numFmtId="0" fontId="60" fillId="3" borderId="67" xfId="0" applyFont="1" applyFill="1" applyBorder="1"/>
    <xf numFmtId="0" fontId="60" fillId="0" borderId="68" xfId="0" applyFont="1" applyBorder="1"/>
    <xf numFmtId="0" fontId="60" fillId="0" borderId="48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9" xfId="0" applyFont="1" applyBorder="1" applyAlignment="1">
      <alignment horizontal="center" vertical="center" textRotation="90"/>
    </xf>
    <xf numFmtId="0" fontId="60" fillId="3" borderId="71" xfId="0" applyFont="1" applyFill="1" applyBorder="1"/>
    <xf numFmtId="0" fontId="58" fillId="0" borderId="72" xfId="0" applyFont="1" applyBorder="1"/>
    <xf numFmtId="0" fontId="60" fillId="0" borderId="73" xfId="0" applyFont="1" applyBorder="1" applyAlignment="1">
      <alignment horizontal="center" vertical="center" textRotation="90"/>
    </xf>
    <xf numFmtId="0" fontId="60" fillId="3" borderId="72" xfId="0" applyFont="1" applyFill="1" applyBorder="1" applyAlignment="1">
      <alignment horizontal="center" vertical="center"/>
    </xf>
    <xf numFmtId="0" fontId="60" fillId="3" borderId="72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1" xfId="0" applyFont="1" applyBorder="1"/>
    <xf numFmtId="0" fontId="60" fillId="0" borderId="74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60" xfId="0" applyFont="1" applyFill="1" applyBorder="1" applyAlignment="1">
      <alignment horizontal="center" vertical="center"/>
    </xf>
    <xf numFmtId="0" fontId="60" fillId="3" borderId="6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0" fillId="0" borderId="28" xfId="0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17" fillId="0" borderId="0" xfId="0" applyFont="1" applyFill="1"/>
    <xf numFmtId="0" fontId="17" fillId="0" borderId="0" xfId="0" applyFont="1"/>
    <xf numFmtId="0" fontId="0" fillId="0" borderId="28" xfId="0" applyFont="1" applyBorder="1" applyAlignment="1">
      <alignment horizontal="left"/>
    </xf>
    <xf numFmtId="49" fontId="42" fillId="0" borderId="38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8" fillId="0" borderId="5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8" fillId="3" borderId="5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9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7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5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9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70" xfId="0" applyFont="1" applyBorder="1" applyAlignment="1">
      <alignment horizontal="center"/>
    </xf>
  </cellXfs>
  <cellStyles count="6">
    <cellStyle name="Hypertextový odkaz 2" xfId="5"/>
    <cellStyle name="Normal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18" sqref="H18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7.85546875" customWidth="1"/>
    <col min="7" max="7" width="18.42578125" customWidth="1"/>
    <col min="8" max="8" width="21.71093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27.85546875" customWidth="1"/>
    <col min="263" max="263" width="18.42578125" customWidth="1"/>
    <col min="264" max="264" width="21.71093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27.85546875" customWidth="1"/>
    <col min="519" max="519" width="18.42578125" customWidth="1"/>
    <col min="520" max="520" width="21.71093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27.85546875" customWidth="1"/>
    <col min="775" max="775" width="18.42578125" customWidth="1"/>
    <col min="776" max="776" width="21.71093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27.85546875" customWidth="1"/>
    <col min="1031" max="1031" width="18.42578125" customWidth="1"/>
    <col min="1032" max="1032" width="21.71093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27.85546875" customWidth="1"/>
    <col min="1287" max="1287" width="18.42578125" customWidth="1"/>
    <col min="1288" max="1288" width="21.71093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27.85546875" customWidth="1"/>
    <col min="1543" max="1543" width="18.42578125" customWidth="1"/>
    <col min="1544" max="1544" width="21.71093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27.85546875" customWidth="1"/>
    <col min="1799" max="1799" width="18.42578125" customWidth="1"/>
    <col min="1800" max="1800" width="21.71093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27.85546875" customWidth="1"/>
    <col min="2055" max="2055" width="18.42578125" customWidth="1"/>
    <col min="2056" max="2056" width="21.71093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27.85546875" customWidth="1"/>
    <col min="2311" max="2311" width="18.42578125" customWidth="1"/>
    <col min="2312" max="2312" width="21.71093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27.85546875" customWidth="1"/>
    <col min="2567" max="2567" width="18.42578125" customWidth="1"/>
    <col min="2568" max="2568" width="21.71093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27.85546875" customWidth="1"/>
    <col min="2823" max="2823" width="18.42578125" customWidth="1"/>
    <col min="2824" max="2824" width="21.71093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27.85546875" customWidth="1"/>
    <col min="3079" max="3079" width="18.42578125" customWidth="1"/>
    <col min="3080" max="3080" width="21.71093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27.85546875" customWidth="1"/>
    <col min="3335" max="3335" width="18.42578125" customWidth="1"/>
    <col min="3336" max="3336" width="21.71093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27.85546875" customWidth="1"/>
    <col min="3591" max="3591" width="18.42578125" customWidth="1"/>
    <col min="3592" max="3592" width="21.71093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27.85546875" customWidth="1"/>
    <col min="3847" max="3847" width="18.42578125" customWidth="1"/>
    <col min="3848" max="3848" width="21.71093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27.85546875" customWidth="1"/>
    <col min="4103" max="4103" width="18.42578125" customWidth="1"/>
    <col min="4104" max="4104" width="21.71093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27.85546875" customWidth="1"/>
    <col min="4359" max="4359" width="18.42578125" customWidth="1"/>
    <col min="4360" max="4360" width="21.71093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27.85546875" customWidth="1"/>
    <col min="4615" max="4615" width="18.42578125" customWidth="1"/>
    <col min="4616" max="4616" width="21.71093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27.85546875" customWidth="1"/>
    <col min="4871" max="4871" width="18.42578125" customWidth="1"/>
    <col min="4872" max="4872" width="21.71093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27.85546875" customWidth="1"/>
    <col min="5127" max="5127" width="18.42578125" customWidth="1"/>
    <col min="5128" max="5128" width="21.71093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27.85546875" customWidth="1"/>
    <col min="5383" max="5383" width="18.42578125" customWidth="1"/>
    <col min="5384" max="5384" width="21.71093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27.85546875" customWidth="1"/>
    <col min="5639" max="5639" width="18.42578125" customWidth="1"/>
    <col min="5640" max="5640" width="21.71093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27.85546875" customWidth="1"/>
    <col min="5895" max="5895" width="18.42578125" customWidth="1"/>
    <col min="5896" max="5896" width="21.71093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27.85546875" customWidth="1"/>
    <col min="6151" max="6151" width="18.42578125" customWidth="1"/>
    <col min="6152" max="6152" width="21.71093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27.85546875" customWidth="1"/>
    <col min="6407" max="6407" width="18.42578125" customWidth="1"/>
    <col min="6408" max="6408" width="21.71093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27.85546875" customWidth="1"/>
    <col min="6663" max="6663" width="18.42578125" customWidth="1"/>
    <col min="6664" max="6664" width="21.71093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27.85546875" customWidth="1"/>
    <col min="6919" max="6919" width="18.42578125" customWidth="1"/>
    <col min="6920" max="6920" width="21.71093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27.85546875" customWidth="1"/>
    <col min="7175" max="7175" width="18.42578125" customWidth="1"/>
    <col min="7176" max="7176" width="21.71093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27.85546875" customWidth="1"/>
    <col min="7431" max="7431" width="18.42578125" customWidth="1"/>
    <col min="7432" max="7432" width="21.71093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27.85546875" customWidth="1"/>
    <col min="7687" max="7687" width="18.42578125" customWidth="1"/>
    <col min="7688" max="7688" width="21.71093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27.85546875" customWidth="1"/>
    <col min="7943" max="7943" width="18.42578125" customWidth="1"/>
    <col min="7944" max="7944" width="21.71093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27.85546875" customWidth="1"/>
    <col min="8199" max="8199" width="18.42578125" customWidth="1"/>
    <col min="8200" max="8200" width="21.71093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27.85546875" customWidth="1"/>
    <col min="8455" max="8455" width="18.42578125" customWidth="1"/>
    <col min="8456" max="8456" width="21.71093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27.85546875" customWidth="1"/>
    <col min="8711" max="8711" width="18.42578125" customWidth="1"/>
    <col min="8712" max="8712" width="21.71093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27.85546875" customWidth="1"/>
    <col min="8967" max="8967" width="18.42578125" customWidth="1"/>
    <col min="8968" max="8968" width="21.71093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27.85546875" customWidth="1"/>
    <col min="9223" max="9223" width="18.42578125" customWidth="1"/>
    <col min="9224" max="9224" width="21.71093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27.85546875" customWidth="1"/>
    <col min="9479" max="9479" width="18.42578125" customWidth="1"/>
    <col min="9480" max="9480" width="21.71093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27.85546875" customWidth="1"/>
    <col min="9735" max="9735" width="18.42578125" customWidth="1"/>
    <col min="9736" max="9736" width="21.71093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27.85546875" customWidth="1"/>
    <col min="9991" max="9991" width="18.42578125" customWidth="1"/>
    <col min="9992" max="9992" width="21.71093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27.85546875" customWidth="1"/>
    <col min="10247" max="10247" width="18.42578125" customWidth="1"/>
    <col min="10248" max="10248" width="21.71093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27.85546875" customWidth="1"/>
    <col min="10503" max="10503" width="18.42578125" customWidth="1"/>
    <col min="10504" max="10504" width="21.71093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27.85546875" customWidth="1"/>
    <col min="10759" max="10759" width="18.42578125" customWidth="1"/>
    <col min="10760" max="10760" width="21.71093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27.85546875" customWidth="1"/>
    <col min="11015" max="11015" width="18.42578125" customWidth="1"/>
    <col min="11016" max="11016" width="21.71093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27.85546875" customWidth="1"/>
    <col min="11271" max="11271" width="18.42578125" customWidth="1"/>
    <col min="11272" max="11272" width="21.71093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27.85546875" customWidth="1"/>
    <col min="11527" max="11527" width="18.42578125" customWidth="1"/>
    <col min="11528" max="11528" width="21.71093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27.85546875" customWidth="1"/>
    <col min="11783" max="11783" width="18.42578125" customWidth="1"/>
    <col min="11784" max="11784" width="21.71093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27.85546875" customWidth="1"/>
    <col min="12039" max="12039" width="18.42578125" customWidth="1"/>
    <col min="12040" max="12040" width="21.71093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27.85546875" customWidth="1"/>
    <col min="12295" max="12295" width="18.42578125" customWidth="1"/>
    <col min="12296" max="12296" width="21.71093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27.85546875" customWidth="1"/>
    <col min="12551" max="12551" width="18.42578125" customWidth="1"/>
    <col min="12552" max="12552" width="21.71093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27.85546875" customWidth="1"/>
    <col min="12807" max="12807" width="18.42578125" customWidth="1"/>
    <col min="12808" max="12808" width="21.71093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27.85546875" customWidth="1"/>
    <col min="13063" max="13063" width="18.42578125" customWidth="1"/>
    <col min="13064" max="13064" width="21.71093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27.85546875" customWidth="1"/>
    <col min="13319" max="13319" width="18.42578125" customWidth="1"/>
    <col min="13320" max="13320" width="21.71093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27.85546875" customWidth="1"/>
    <col min="13575" max="13575" width="18.42578125" customWidth="1"/>
    <col min="13576" max="13576" width="21.71093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27.85546875" customWidth="1"/>
    <col min="13831" max="13831" width="18.42578125" customWidth="1"/>
    <col min="13832" max="13832" width="21.71093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27.85546875" customWidth="1"/>
    <col min="14087" max="14087" width="18.42578125" customWidth="1"/>
    <col min="14088" max="14088" width="21.71093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27.85546875" customWidth="1"/>
    <col min="14343" max="14343" width="18.42578125" customWidth="1"/>
    <col min="14344" max="14344" width="21.71093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27.85546875" customWidth="1"/>
    <col min="14599" max="14599" width="18.42578125" customWidth="1"/>
    <col min="14600" max="14600" width="21.71093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27.85546875" customWidth="1"/>
    <col min="14855" max="14855" width="18.42578125" customWidth="1"/>
    <col min="14856" max="14856" width="21.71093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27.85546875" customWidth="1"/>
    <col min="15111" max="15111" width="18.42578125" customWidth="1"/>
    <col min="15112" max="15112" width="21.71093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27.85546875" customWidth="1"/>
    <col min="15367" max="15367" width="18.42578125" customWidth="1"/>
    <col min="15368" max="15368" width="21.71093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27.85546875" customWidth="1"/>
    <col min="15623" max="15623" width="18.42578125" customWidth="1"/>
    <col min="15624" max="15624" width="21.71093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27.85546875" customWidth="1"/>
    <col min="15879" max="15879" width="18.42578125" customWidth="1"/>
    <col min="15880" max="15880" width="21.71093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27.85546875" customWidth="1"/>
    <col min="16135" max="16135" width="18.42578125" customWidth="1"/>
    <col min="16136" max="16136" width="21.7109375" customWidth="1"/>
    <col min="16137" max="16137" width="15.5703125" customWidth="1"/>
    <col min="16138" max="16138" width="11.140625" customWidth="1"/>
  </cols>
  <sheetData>
    <row r="1" spans="1:10" ht="20.25" x14ac:dyDescent="0.3">
      <c r="A1" s="196" t="s">
        <v>117</v>
      </c>
      <c r="B1" s="196"/>
      <c r="C1" s="196"/>
      <c r="D1" s="196"/>
      <c r="E1" s="196"/>
      <c r="F1" s="196"/>
      <c r="G1" s="196"/>
    </row>
    <row r="2" spans="1:10" ht="15.75" thickBot="1" x14ac:dyDescent="0.3">
      <c r="A2" s="77"/>
      <c r="B2" s="77" t="s">
        <v>96</v>
      </c>
      <c r="C2" s="77" t="s">
        <v>33</v>
      </c>
      <c r="D2" s="77" t="s">
        <v>61</v>
      </c>
      <c r="E2" s="77" t="s">
        <v>34</v>
      </c>
      <c r="F2" s="77" t="s">
        <v>97</v>
      </c>
      <c r="G2" s="77"/>
    </row>
    <row r="3" spans="1:10" x14ac:dyDescent="0.25">
      <c r="A3" s="78">
        <v>1</v>
      </c>
      <c r="B3" s="79">
        <v>43235</v>
      </c>
      <c r="C3" s="78">
        <v>2</v>
      </c>
      <c r="D3" s="78">
        <v>2</v>
      </c>
      <c r="E3" s="80" t="s">
        <v>99</v>
      </c>
      <c r="F3" t="s">
        <v>118</v>
      </c>
    </row>
    <row r="4" spans="1:10" x14ac:dyDescent="0.25">
      <c r="A4" s="78">
        <v>2</v>
      </c>
      <c r="B4" s="81">
        <v>43235</v>
      </c>
      <c r="C4" s="82">
        <v>2</v>
      </c>
      <c r="D4" s="82">
        <v>2</v>
      </c>
      <c r="E4" t="s">
        <v>60</v>
      </c>
      <c r="F4" t="s">
        <v>35</v>
      </c>
    </row>
    <row r="5" spans="1:10" x14ac:dyDescent="0.25">
      <c r="A5" s="78">
        <v>3</v>
      </c>
      <c r="B5" s="81">
        <v>43235</v>
      </c>
      <c r="C5" s="82">
        <v>3</v>
      </c>
      <c r="D5" s="82">
        <v>2</v>
      </c>
      <c r="E5" t="s">
        <v>119</v>
      </c>
      <c r="F5" t="s">
        <v>120</v>
      </c>
      <c r="G5" s="83"/>
      <c r="H5" s="83"/>
    </row>
    <row r="6" spans="1:10" x14ac:dyDescent="0.25">
      <c r="A6" s="78">
        <v>4</v>
      </c>
      <c r="B6" s="81">
        <v>43235</v>
      </c>
      <c r="C6" s="82">
        <v>3</v>
      </c>
      <c r="D6" s="82">
        <v>2</v>
      </c>
      <c r="E6" t="s">
        <v>58</v>
      </c>
      <c r="F6" t="s">
        <v>67</v>
      </c>
    </row>
    <row r="7" spans="1:10" s="85" customFormat="1" x14ac:dyDescent="0.25">
      <c r="A7" s="78">
        <v>5</v>
      </c>
      <c r="B7" s="81">
        <v>43236</v>
      </c>
      <c r="C7" s="82">
        <v>2</v>
      </c>
      <c r="D7" s="82">
        <v>2</v>
      </c>
      <c r="E7" t="s">
        <v>121</v>
      </c>
      <c r="F7" t="s">
        <v>122</v>
      </c>
      <c r="G7"/>
      <c r="I7"/>
      <c r="J7"/>
    </row>
    <row r="8" spans="1:10" ht="15" customHeight="1" x14ac:dyDescent="0.25">
      <c r="A8" s="78">
        <v>6</v>
      </c>
      <c r="B8" s="81">
        <v>43236</v>
      </c>
      <c r="C8" s="82">
        <v>3</v>
      </c>
      <c r="D8" s="82">
        <v>2</v>
      </c>
      <c r="E8" t="s">
        <v>123</v>
      </c>
      <c r="F8" t="s">
        <v>98</v>
      </c>
    </row>
    <row r="9" spans="1:10" x14ac:dyDescent="0.25">
      <c r="A9" s="78">
        <v>7</v>
      </c>
      <c r="B9" s="81">
        <v>43237</v>
      </c>
      <c r="C9" s="82">
        <v>2</v>
      </c>
      <c r="D9" s="82">
        <v>2</v>
      </c>
      <c r="E9" t="s">
        <v>65</v>
      </c>
      <c r="F9" t="s">
        <v>66</v>
      </c>
    </row>
    <row r="10" spans="1:10" x14ac:dyDescent="0.25">
      <c r="A10" s="78">
        <v>8</v>
      </c>
      <c r="B10" s="81">
        <v>43238</v>
      </c>
      <c r="C10" s="82">
        <v>1</v>
      </c>
      <c r="D10" s="82">
        <v>1</v>
      </c>
      <c r="E10" t="s">
        <v>124</v>
      </c>
      <c r="F10" t="s">
        <v>125</v>
      </c>
    </row>
    <row r="11" spans="1:10" x14ac:dyDescent="0.25">
      <c r="A11" s="78">
        <v>9</v>
      </c>
      <c r="B11" s="81">
        <v>43238</v>
      </c>
      <c r="C11" s="82">
        <v>2</v>
      </c>
      <c r="D11" s="82">
        <v>0</v>
      </c>
      <c r="E11" t="s">
        <v>126</v>
      </c>
      <c r="F11" t="s">
        <v>62</v>
      </c>
      <c r="G11" s="85" t="s">
        <v>164</v>
      </c>
      <c r="H11" s="85" t="s">
        <v>165</v>
      </c>
    </row>
    <row r="12" spans="1:10" x14ac:dyDescent="0.25">
      <c r="A12" s="78">
        <v>10</v>
      </c>
      <c r="B12" s="81">
        <v>43238</v>
      </c>
      <c r="C12" s="82">
        <v>2</v>
      </c>
      <c r="D12" s="82">
        <v>2</v>
      </c>
      <c r="E12" t="s">
        <v>127</v>
      </c>
      <c r="F12" t="s">
        <v>100</v>
      </c>
      <c r="G12" s="85"/>
    </row>
    <row r="13" spans="1:10" x14ac:dyDescent="0.25">
      <c r="A13" s="173">
        <v>11</v>
      </c>
      <c r="B13" s="174">
        <v>43238</v>
      </c>
      <c r="C13" s="175">
        <v>2</v>
      </c>
      <c r="D13" s="175">
        <v>2</v>
      </c>
      <c r="E13" s="84" t="s">
        <v>128</v>
      </c>
      <c r="F13" t="s">
        <v>59</v>
      </c>
      <c r="G13" s="85"/>
      <c r="H13" s="83"/>
    </row>
    <row r="14" spans="1:10" ht="13.5" customHeight="1" x14ac:dyDescent="0.25">
      <c r="A14" s="173">
        <v>12</v>
      </c>
      <c r="B14" s="174">
        <v>43238</v>
      </c>
      <c r="C14" s="175">
        <v>1</v>
      </c>
      <c r="D14" s="175">
        <v>1</v>
      </c>
      <c r="E14" s="84" t="s">
        <v>129</v>
      </c>
      <c r="F14" t="s">
        <v>130</v>
      </c>
      <c r="G14" s="85"/>
      <c r="H14" s="83"/>
    </row>
    <row r="15" spans="1:10" ht="13.15" customHeight="1" x14ac:dyDescent="0.25">
      <c r="A15" s="173">
        <v>13</v>
      </c>
      <c r="B15" s="174">
        <v>43238</v>
      </c>
      <c r="C15" s="175">
        <v>1</v>
      </c>
      <c r="D15" s="175">
        <v>1</v>
      </c>
      <c r="E15" s="84" t="s">
        <v>131</v>
      </c>
      <c r="F15" t="s">
        <v>132</v>
      </c>
      <c r="G15" s="85"/>
      <c r="H15" s="83"/>
    </row>
    <row r="16" spans="1:10" x14ac:dyDescent="0.25">
      <c r="A16" s="173">
        <v>14</v>
      </c>
      <c r="B16" s="174">
        <v>43238</v>
      </c>
      <c r="C16" s="175">
        <v>1</v>
      </c>
      <c r="D16" s="175">
        <v>1</v>
      </c>
      <c r="E16" s="84" t="s">
        <v>133</v>
      </c>
      <c r="F16" t="s">
        <v>134</v>
      </c>
      <c r="G16" s="85"/>
      <c r="H16" s="83"/>
    </row>
    <row r="17" spans="1:8" x14ac:dyDescent="0.25">
      <c r="A17" s="173">
        <v>15</v>
      </c>
      <c r="B17" s="174">
        <v>43252</v>
      </c>
      <c r="C17" s="175">
        <v>1</v>
      </c>
      <c r="D17" s="175">
        <v>1</v>
      </c>
      <c r="E17" t="s">
        <v>136</v>
      </c>
      <c r="F17" t="s">
        <v>166</v>
      </c>
      <c r="G17" s="85"/>
      <c r="H17" s="83"/>
    </row>
    <row r="18" spans="1:8" x14ac:dyDescent="0.25">
      <c r="A18" s="173">
        <v>16</v>
      </c>
      <c r="B18" s="174">
        <v>43252</v>
      </c>
      <c r="C18" s="175">
        <v>1</v>
      </c>
      <c r="D18" s="175">
        <v>1</v>
      </c>
      <c r="E18" t="s">
        <v>137</v>
      </c>
      <c r="F18" t="s">
        <v>167</v>
      </c>
      <c r="G18" s="85"/>
      <c r="H18" s="83"/>
    </row>
    <row r="19" spans="1:8" x14ac:dyDescent="0.25">
      <c r="A19" s="84"/>
      <c r="B19" s="84"/>
      <c r="C19" s="175">
        <f>SUM(C3:C16)</f>
        <v>27</v>
      </c>
      <c r="D19" s="86">
        <f>SUM(D3:D18)</f>
        <v>24</v>
      </c>
      <c r="E19" s="84"/>
    </row>
    <row r="20" spans="1:8" ht="13.15" customHeight="1" x14ac:dyDescent="0.25">
      <c r="A20" s="84"/>
      <c r="B20" s="84"/>
      <c r="C20" s="175"/>
      <c r="D20" s="86"/>
      <c r="E20" s="84"/>
    </row>
    <row r="21" spans="1:8" x14ac:dyDescent="0.25">
      <c r="A21" s="84"/>
      <c r="B21" s="192" t="s">
        <v>135</v>
      </c>
      <c r="C21" s="175"/>
      <c r="D21" s="86"/>
      <c r="E21" s="84"/>
    </row>
    <row r="22" spans="1:8" x14ac:dyDescent="0.25">
      <c r="A22" s="84"/>
      <c r="B22" s="84"/>
      <c r="C22" s="175" t="s">
        <v>68</v>
      </c>
      <c r="D22" s="86"/>
      <c r="E22" t="s">
        <v>136</v>
      </c>
    </row>
    <row r="23" spans="1:8" x14ac:dyDescent="0.25">
      <c r="B23" s="84"/>
      <c r="C23" s="82" t="s">
        <v>69</v>
      </c>
      <c r="D23" s="84"/>
      <c r="E23" t="s">
        <v>137</v>
      </c>
    </row>
    <row r="24" spans="1:8" x14ac:dyDescent="0.25">
      <c r="A24" s="88"/>
      <c r="B24" s="176"/>
      <c r="C24" s="173" t="s">
        <v>70</v>
      </c>
      <c r="D24" s="177"/>
      <c r="E24" t="s">
        <v>138</v>
      </c>
      <c r="F24" s="88"/>
    </row>
    <row r="25" spans="1:8" x14ac:dyDescent="0.25">
      <c r="A25" s="88"/>
      <c r="B25" s="88"/>
      <c r="C25" s="88"/>
      <c r="D25" s="88"/>
      <c r="E25" s="177"/>
      <c r="F25" s="88"/>
    </row>
    <row r="26" spans="1:8" x14ac:dyDescent="0.25">
      <c r="A26" s="88"/>
      <c r="B26" s="88" t="s">
        <v>139</v>
      </c>
      <c r="C26" s="88"/>
      <c r="D26" s="88"/>
      <c r="E26" s="88"/>
      <c r="F26" s="88"/>
    </row>
    <row r="27" spans="1:8" x14ac:dyDescent="0.25">
      <c r="A27" s="88"/>
      <c r="B27" s="88"/>
      <c r="C27" s="88"/>
      <c r="D27" s="88"/>
      <c r="E27" s="88"/>
      <c r="F27" s="88"/>
    </row>
    <row r="28" spans="1:8" x14ac:dyDescent="0.25">
      <c r="A28" s="88"/>
      <c r="B28" s="193" t="s">
        <v>71</v>
      </c>
      <c r="F28" s="88"/>
    </row>
    <row r="29" spans="1:8" x14ac:dyDescent="0.25">
      <c r="B29" s="87" t="s">
        <v>101</v>
      </c>
    </row>
    <row r="31" spans="1:8" x14ac:dyDescent="0.25">
      <c r="B31" s="87" t="s">
        <v>72</v>
      </c>
    </row>
    <row r="32" spans="1:8" x14ac:dyDescent="0.25">
      <c r="B32" s="87" t="s">
        <v>73</v>
      </c>
      <c r="F32" t="s">
        <v>140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90"/>
  <sheetViews>
    <sheetView showGridLines="0" workbookViewId="0">
      <selection activeCell="V12" sqref="V1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0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 x14ac:dyDescent="0.25">
      <c r="A7" s="218">
        <v>1</v>
      </c>
      <c r="B7" s="221" t="str">
        <f>'Nasazení do skupin'!B14</f>
        <v>Městský nohejbalový klub Modřice, z.s.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skupin'!B15</f>
        <v>TJ Dynamo ČEZ České Budějovice "B"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skupin'!B16</f>
        <v>SK Šacung Benešov 1947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25"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x14ac:dyDescent="0.25"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</row>
    <row r="39" spans="1:54" ht="20.25" x14ac:dyDescent="0.3">
      <c r="T39" s="342"/>
      <c r="U39" s="342"/>
      <c r="V39" s="342"/>
      <c r="W39" s="342"/>
      <c r="X39" s="342"/>
      <c r="Y39" s="342"/>
      <c r="Z39" s="342"/>
      <c r="AA39" s="341"/>
      <c r="AB39" s="341"/>
      <c r="AC39" s="341"/>
      <c r="AD39" s="341"/>
      <c r="AE39" s="341"/>
      <c r="AF39" s="341"/>
      <c r="AG39" s="3"/>
      <c r="AH39" s="3"/>
      <c r="AI39" s="342"/>
      <c r="AJ39" s="342"/>
      <c r="AK39" s="342"/>
      <c r="AL39" s="342"/>
      <c r="AM39" s="342"/>
      <c r="AN39" s="342"/>
      <c r="AO39" s="8"/>
      <c r="AP39" s="7"/>
      <c r="AQ39" s="7"/>
      <c r="AR39" s="7"/>
      <c r="AS39" s="7"/>
      <c r="AT39" s="7"/>
      <c r="AU39" s="342"/>
      <c r="AV39" s="342"/>
      <c r="AW39" s="342"/>
      <c r="AX39" s="342"/>
      <c r="AY39" s="3"/>
      <c r="AZ39" s="3"/>
      <c r="BA39" s="3"/>
      <c r="BB39" s="3"/>
    </row>
    <row r="41" spans="1:54" ht="20.25" x14ac:dyDescent="0.3">
      <c r="T41" s="341"/>
      <c r="U41" s="341"/>
      <c r="V41" s="341"/>
      <c r="W41" s="341"/>
      <c r="X41" s="341"/>
      <c r="Y41" s="341"/>
      <c r="Z41" s="341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"/>
      <c r="AL41" s="341"/>
      <c r="AM41" s="341"/>
      <c r="AN41" s="341"/>
      <c r="AO41" s="341"/>
      <c r="AP41" s="341"/>
      <c r="AQ41" s="341"/>
      <c r="AR41" s="341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</row>
    <row r="44" spans="1:54" ht="15.75" x14ac:dyDescent="0.25">
      <c r="T44" s="344"/>
      <c r="U44" s="344"/>
      <c r="V44" s="344"/>
      <c r="W44" s="344"/>
      <c r="X44" s="344"/>
      <c r="Y44" s="344"/>
      <c r="Z44" s="4"/>
      <c r="AA44" s="344"/>
      <c r="AB44" s="344"/>
      <c r="AC44" s="4"/>
      <c r="AD44" s="4"/>
      <c r="AE44" s="4"/>
      <c r="AF44" s="344"/>
      <c r="AG44" s="344"/>
      <c r="AH44" s="344"/>
      <c r="AI44" s="344"/>
      <c r="AJ44" s="344"/>
      <c r="AK44" s="344"/>
      <c r="AL44" s="4"/>
      <c r="AM44" s="4"/>
      <c r="AN44" s="4"/>
      <c r="AO44" s="4"/>
      <c r="AP44" s="4"/>
      <c r="AQ44" s="4"/>
      <c r="AR44" s="344"/>
      <c r="AS44" s="344"/>
      <c r="AT44" s="344"/>
      <c r="AU44" s="344"/>
      <c r="AV44" s="344"/>
      <c r="AW44" s="344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2" spans="20:54" x14ac:dyDescent="0.25"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</row>
    <row r="56" spans="20:54" ht="23.25" x14ac:dyDescent="0.35"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</row>
    <row r="57" spans="20:54" ht="20.25" x14ac:dyDescent="0.3">
      <c r="T57" s="342"/>
      <c r="U57" s="342"/>
      <c r="V57" s="342"/>
      <c r="W57" s="342"/>
      <c r="X57" s="342"/>
      <c r="Y57" s="342"/>
      <c r="Z57" s="342"/>
      <c r="AA57" s="341"/>
      <c r="AB57" s="341"/>
      <c r="AC57" s="341"/>
      <c r="AD57" s="341"/>
      <c r="AE57" s="341"/>
      <c r="AF57" s="341"/>
      <c r="AG57" s="3"/>
      <c r="AH57" s="3"/>
      <c r="AI57" s="342"/>
      <c r="AJ57" s="342"/>
      <c r="AK57" s="342"/>
      <c r="AL57" s="342"/>
      <c r="AM57" s="342"/>
      <c r="AN57" s="342"/>
      <c r="AO57" s="8"/>
      <c r="AP57" s="7"/>
      <c r="AQ57" s="7"/>
      <c r="AR57" s="7"/>
      <c r="AS57" s="7"/>
      <c r="AT57" s="7"/>
      <c r="AU57" s="342"/>
      <c r="AV57" s="342"/>
      <c r="AW57" s="342"/>
      <c r="AX57" s="342"/>
      <c r="AY57" s="3"/>
      <c r="AZ57" s="3"/>
      <c r="BA57" s="3"/>
      <c r="BB57" s="3"/>
    </row>
    <row r="59" spans="20:54" ht="20.25" x14ac:dyDescent="0.3">
      <c r="T59" s="341"/>
      <c r="U59" s="341"/>
      <c r="V59" s="341"/>
      <c r="W59" s="341"/>
      <c r="X59" s="341"/>
      <c r="Y59" s="341"/>
      <c r="Z59" s="341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"/>
      <c r="AL59" s="341"/>
      <c r="AM59" s="341"/>
      <c r="AN59" s="341"/>
      <c r="AO59" s="341"/>
      <c r="AP59" s="341"/>
      <c r="AQ59" s="341"/>
      <c r="AR59" s="341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</row>
    <row r="62" spans="20:54" ht="15.75" x14ac:dyDescent="0.25">
      <c r="T62" s="344"/>
      <c r="U62" s="344"/>
      <c r="V62" s="344"/>
      <c r="W62" s="344"/>
      <c r="X62" s="344"/>
      <c r="Y62" s="344"/>
      <c r="Z62" s="4"/>
      <c r="AA62" s="344"/>
      <c r="AB62" s="344"/>
      <c r="AC62" s="4"/>
      <c r="AD62" s="4"/>
      <c r="AE62" s="4"/>
      <c r="AF62" s="344"/>
      <c r="AG62" s="344"/>
      <c r="AH62" s="344"/>
      <c r="AI62" s="344"/>
      <c r="AJ62" s="344"/>
      <c r="AK62" s="344"/>
      <c r="AL62" s="4"/>
      <c r="AM62" s="4"/>
      <c r="AN62" s="4"/>
      <c r="AO62" s="4"/>
      <c r="AP62" s="4"/>
      <c r="AQ62" s="4"/>
      <c r="AR62" s="344"/>
      <c r="AS62" s="344"/>
      <c r="AT62" s="344"/>
      <c r="AU62" s="344"/>
      <c r="AV62" s="344"/>
      <c r="AW62" s="344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</row>
    <row r="70" spans="20:54" x14ac:dyDescent="0.25"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7" spans="20:54" ht="20.25" x14ac:dyDescent="0.3">
      <c r="T77" s="342"/>
      <c r="U77" s="342"/>
      <c r="V77" s="342"/>
      <c r="W77" s="342"/>
      <c r="X77" s="342"/>
      <c r="Y77" s="342"/>
      <c r="Z77" s="342"/>
      <c r="AA77" s="341"/>
      <c r="AB77" s="341"/>
      <c r="AC77" s="341"/>
      <c r="AD77" s="341"/>
      <c r="AE77" s="341"/>
      <c r="AF77" s="341"/>
      <c r="AG77" s="3"/>
      <c r="AH77" s="3"/>
      <c r="AI77" s="342"/>
      <c r="AJ77" s="342"/>
      <c r="AK77" s="342"/>
      <c r="AL77" s="342"/>
      <c r="AM77" s="342"/>
      <c r="AN77" s="342"/>
      <c r="AO77" s="8"/>
      <c r="AP77" s="7"/>
      <c r="AQ77" s="7"/>
      <c r="AR77" s="7"/>
      <c r="AS77" s="7"/>
      <c r="AT77" s="7"/>
      <c r="AU77" s="342"/>
      <c r="AV77" s="342"/>
      <c r="AW77" s="342"/>
      <c r="AX77" s="342"/>
      <c r="AY77" s="3"/>
      <c r="AZ77" s="3"/>
      <c r="BA77" s="3"/>
      <c r="BB77" s="3"/>
    </row>
    <row r="79" spans="20:54" ht="20.25" x14ac:dyDescent="0.3">
      <c r="T79" s="341"/>
      <c r="U79" s="341"/>
      <c r="V79" s="341"/>
      <c r="W79" s="341"/>
      <c r="X79" s="341"/>
      <c r="Y79" s="341"/>
      <c r="Z79" s="341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"/>
      <c r="AL79" s="341"/>
      <c r="AM79" s="341"/>
      <c r="AN79" s="341"/>
      <c r="AO79" s="341"/>
      <c r="AP79" s="341"/>
      <c r="AQ79" s="341"/>
      <c r="AR79" s="341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</row>
    <row r="82" spans="20:54" ht="15.75" x14ac:dyDescent="0.25">
      <c r="T82" s="344"/>
      <c r="U82" s="344"/>
      <c r="V82" s="344"/>
      <c r="W82" s="344"/>
      <c r="X82" s="344"/>
      <c r="Y82" s="344"/>
      <c r="Z82" s="4"/>
      <c r="AA82" s="344"/>
      <c r="AB82" s="344"/>
      <c r="AC82" s="4"/>
      <c r="AD82" s="4"/>
      <c r="AE82" s="4"/>
      <c r="AF82" s="344"/>
      <c r="AG82" s="344"/>
      <c r="AH82" s="344"/>
      <c r="AI82" s="344"/>
      <c r="AJ82" s="344"/>
      <c r="AK82" s="344"/>
      <c r="AL82" s="4"/>
      <c r="AM82" s="4"/>
      <c r="AN82" s="4"/>
      <c r="AO82" s="4"/>
      <c r="AP82" s="4"/>
      <c r="AQ82" s="4"/>
      <c r="AR82" s="344"/>
      <c r="AS82" s="344"/>
      <c r="AT82" s="344"/>
      <c r="AU82" s="344"/>
      <c r="AV82" s="344"/>
      <c r="AW82" s="344"/>
      <c r="AX82" s="4"/>
      <c r="AY82" s="4"/>
      <c r="AZ82" s="4"/>
      <c r="BA82" s="4"/>
      <c r="BB82" s="4"/>
    </row>
    <row r="89" spans="20:54" x14ac:dyDescent="0.25"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</row>
    <row r="90" spans="20:54" x14ac:dyDescent="0.25"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84"/>
  <sheetViews>
    <sheetView showGridLines="0" topLeftCell="A7" workbookViewId="0">
      <selection activeCell="V17" sqref="V1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0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skupin'!B14</f>
        <v>Městský nohejbalový klub Modřice, z.s. "A"</v>
      </c>
      <c r="C7" s="291"/>
      <c r="D7" s="292"/>
      <c r="E7" s="293"/>
      <c r="F7" s="374">
        <f>O29</f>
        <v>0</v>
      </c>
      <c r="G7" s="374" t="s">
        <v>5</v>
      </c>
      <c r="H7" s="376">
        <f>Q29</f>
        <v>2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2</v>
      </c>
      <c r="P7" s="380" t="s">
        <v>5</v>
      </c>
      <c r="Q7" s="382">
        <f>H7+K7+N7</f>
        <v>2</v>
      </c>
      <c r="R7" s="384">
        <v>2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15</v>
      </c>
      <c r="G9" s="388" t="s">
        <v>5</v>
      </c>
      <c r="H9" s="411">
        <f>Q30</f>
        <v>20</v>
      </c>
      <c r="I9" s="386">
        <f>O26</f>
        <v>20</v>
      </c>
      <c r="J9" s="388" t="s">
        <v>5</v>
      </c>
      <c r="K9" s="411">
        <f>Q26</f>
        <v>14</v>
      </c>
      <c r="L9" s="345"/>
      <c r="M9" s="347"/>
      <c r="N9" s="364"/>
      <c r="O9" s="407">
        <f>F9+I9+L9</f>
        <v>35</v>
      </c>
      <c r="P9" s="409" t="s">
        <v>5</v>
      </c>
      <c r="Q9" s="396">
        <f>H9+K9+N9</f>
        <v>34</v>
      </c>
      <c r="R9" s="412">
        <v>2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 x14ac:dyDescent="0.25">
      <c r="A11" s="353">
        <v>2</v>
      </c>
      <c r="B11" s="221" t="str">
        <f>'Nasazení do skupin'!B15</f>
        <v>TJ Dynamo ČEZ České Budějovice "B"</v>
      </c>
      <c r="C11" s="420">
        <f>H7</f>
        <v>2</v>
      </c>
      <c r="D11" s="421" t="s">
        <v>5</v>
      </c>
      <c r="E11" s="421">
        <f>F7</f>
        <v>0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4</v>
      </c>
      <c r="P11" s="380" t="s">
        <v>5</v>
      </c>
      <c r="Q11" s="382">
        <f>E11+K11+N11</f>
        <v>0</v>
      </c>
      <c r="R11" s="384">
        <v>4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20</v>
      </c>
      <c r="D13" s="388" t="s">
        <v>5</v>
      </c>
      <c r="E13" s="388">
        <f>F9</f>
        <v>15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14</v>
      </c>
      <c r="L13" s="345"/>
      <c r="M13" s="347"/>
      <c r="N13" s="364"/>
      <c r="O13" s="407">
        <f>C13+I13+L13</f>
        <v>40</v>
      </c>
      <c r="P13" s="409" t="s">
        <v>5</v>
      </c>
      <c r="Q13" s="396">
        <f>E13+K13+N13</f>
        <v>29</v>
      </c>
      <c r="R13" s="366">
        <v>1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skupin'!B16</f>
        <v>SK Šacung Benešov 1947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14</v>
      </c>
      <c r="D17" s="388" t="s">
        <v>5</v>
      </c>
      <c r="E17" s="388">
        <f>I9</f>
        <v>20</v>
      </c>
      <c r="F17" s="386">
        <f>K13</f>
        <v>14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28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Městský nohejbalový klub Modřice, z.s. "A"</v>
      </c>
      <c r="C25" s="349"/>
      <c r="D25" s="349" t="s">
        <v>5</v>
      </c>
      <c r="E25" s="349" t="str">
        <f>B15</f>
        <v>SK Šacung Benešov 1947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14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TJ Dynamo ČEZ České Budějovice "B"</v>
      </c>
      <c r="C27" s="349"/>
      <c r="D27" s="349" t="s">
        <v>5</v>
      </c>
      <c r="E27" s="349" t="str">
        <f>B15</f>
        <v>SK Šacung Benešov 1947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14</v>
      </c>
      <c r="R28" s="9" t="s">
        <v>22</v>
      </c>
    </row>
    <row r="29" spans="1:19" ht="13.15" customHeight="1" x14ac:dyDescent="0.25">
      <c r="A29" s="352">
        <v>3</v>
      </c>
      <c r="B29" s="349" t="str">
        <f>B7</f>
        <v>Městský nohejbalový klub Modřice, z.s. "A"</v>
      </c>
      <c r="C29" s="349"/>
      <c r="D29" s="349" t="s">
        <v>5</v>
      </c>
      <c r="E29" s="349" t="str">
        <f>B11</f>
        <v>TJ Dynamo ČEZ České Budějovice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0</v>
      </c>
      <c r="P29" s="56" t="s">
        <v>5</v>
      </c>
      <c r="Q29" s="56">
        <v>2</v>
      </c>
      <c r="R29" s="9" t="s">
        <v>23</v>
      </c>
    </row>
    <row r="30" spans="1:19" ht="13.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15</v>
      </c>
      <c r="P30" s="56" t="s">
        <v>5</v>
      </c>
      <c r="Q30" s="42">
        <v>20</v>
      </c>
      <c r="R30" s="9" t="s">
        <v>22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B92"/>
  <sheetViews>
    <sheetView showGridLines="0" workbookViewId="0">
      <selection activeCell="F11" sqref="F11:H1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44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x14ac:dyDescent="0.25">
      <c r="A5" s="214"/>
      <c r="B5" s="215"/>
      <c r="C5" s="234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thickBot="1" x14ac:dyDescent="0.3">
      <c r="A6" s="216"/>
      <c r="B6" s="217"/>
      <c r="C6" s="270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 x14ac:dyDescent="0.25">
      <c r="A7" s="218">
        <v>1</v>
      </c>
      <c r="B7" s="221" t="str">
        <f>'Nasazení do skupin'!B17</f>
        <v>NK CLIMAX Vsetín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skupin'!B18</f>
        <v>Slovan Chabařovice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skupin'!B19</f>
        <v>Tělovýchovná jednota Radomyšl, z.s.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 x14ac:dyDescent="0.25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 x14ac:dyDescent="0.25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0.25" x14ac:dyDescent="0.3">
      <c r="T41" s="342"/>
      <c r="U41" s="342"/>
      <c r="V41" s="342"/>
      <c r="W41" s="342"/>
      <c r="X41" s="342"/>
      <c r="Y41" s="342"/>
      <c r="Z41" s="342"/>
      <c r="AA41" s="341"/>
      <c r="AB41" s="341"/>
      <c r="AC41" s="341"/>
      <c r="AD41" s="341"/>
      <c r="AE41" s="341"/>
      <c r="AF41" s="341"/>
      <c r="AG41" s="3"/>
      <c r="AH41" s="3"/>
      <c r="AI41" s="342"/>
      <c r="AJ41" s="342"/>
      <c r="AK41" s="342"/>
      <c r="AL41" s="342"/>
      <c r="AM41" s="342"/>
      <c r="AN41" s="342"/>
      <c r="AO41" s="8"/>
      <c r="AP41" s="7"/>
      <c r="AQ41" s="7"/>
      <c r="AR41" s="7"/>
      <c r="AS41" s="7"/>
      <c r="AT41" s="7"/>
      <c r="AU41" s="342"/>
      <c r="AV41" s="342"/>
      <c r="AW41" s="342"/>
      <c r="AX41" s="342"/>
      <c r="AY41" s="3"/>
      <c r="AZ41" s="3"/>
      <c r="BA41" s="3"/>
      <c r="BB41" s="3"/>
    </row>
    <row r="43" spans="1:54" ht="20.25" x14ac:dyDescent="0.3">
      <c r="T43" s="341"/>
      <c r="U43" s="341"/>
      <c r="V43" s="341"/>
      <c r="W43" s="341"/>
      <c r="X43" s="341"/>
      <c r="Y43" s="341"/>
      <c r="Z43" s="341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"/>
      <c r="AL43" s="341"/>
      <c r="AM43" s="341"/>
      <c r="AN43" s="341"/>
      <c r="AO43" s="341"/>
      <c r="AP43" s="341"/>
      <c r="AQ43" s="341"/>
      <c r="AR43" s="341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</row>
    <row r="46" spans="1:54" ht="15.75" x14ac:dyDescent="0.25">
      <c r="T46" s="344"/>
      <c r="U46" s="344"/>
      <c r="V46" s="344"/>
      <c r="W46" s="344"/>
      <c r="X46" s="344"/>
      <c r="Y46" s="344"/>
      <c r="Z46" s="4"/>
      <c r="AA46" s="344"/>
      <c r="AB46" s="344"/>
      <c r="AC46" s="4"/>
      <c r="AD46" s="4"/>
      <c r="AE46" s="4"/>
      <c r="AF46" s="344"/>
      <c r="AG46" s="344"/>
      <c r="AH46" s="344"/>
      <c r="AI46" s="344"/>
      <c r="AJ46" s="344"/>
      <c r="AK46" s="344"/>
      <c r="AL46" s="4"/>
      <c r="AM46" s="4"/>
      <c r="AN46" s="4"/>
      <c r="AO46" s="4"/>
      <c r="AP46" s="4"/>
      <c r="AQ46" s="4"/>
      <c r="AR46" s="344"/>
      <c r="AS46" s="344"/>
      <c r="AT46" s="344"/>
      <c r="AU46" s="344"/>
      <c r="AV46" s="344"/>
      <c r="AW46" s="34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</row>
    <row r="54" spans="20:54" x14ac:dyDescent="0.25"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</row>
    <row r="58" spans="20:54" ht="23.25" x14ac:dyDescent="0.35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0.25" x14ac:dyDescent="0.3">
      <c r="T59" s="342"/>
      <c r="U59" s="342"/>
      <c r="V59" s="342"/>
      <c r="W59" s="342"/>
      <c r="X59" s="342"/>
      <c r="Y59" s="342"/>
      <c r="Z59" s="342"/>
      <c r="AA59" s="341"/>
      <c r="AB59" s="341"/>
      <c r="AC59" s="341"/>
      <c r="AD59" s="341"/>
      <c r="AE59" s="341"/>
      <c r="AF59" s="341"/>
      <c r="AG59" s="3"/>
      <c r="AH59" s="3"/>
      <c r="AI59" s="342"/>
      <c r="AJ59" s="342"/>
      <c r="AK59" s="342"/>
      <c r="AL59" s="342"/>
      <c r="AM59" s="342"/>
      <c r="AN59" s="342"/>
      <c r="AO59" s="8"/>
      <c r="AP59" s="7"/>
      <c r="AQ59" s="7"/>
      <c r="AR59" s="7"/>
      <c r="AS59" s="7"/>
      <c r="AT59" s="7"/>
      <c r="AU59" s="342"/>
      <c r="AV59" s="342"/>
      <c r="AW59" s="342"/>
      <c r="AX59" s="342"/>
      <c r="AY59" s="3"/>
      <c r="AZ59" s="3"/>
      <c r="BA59" s="3"/>
      <c r="BB59" s="3"/>
    </row>
    <row r="61" spans="20:54" ht="20.25" x14ac:dyDescent="0.3">
      <c r="T61" s="341"/>
      <c r="U61" s="341"/>
      <c r="V61" s="341"/>
      <c r="W61" s="341"/>
      <c r="X61" s="341"/>
      <c r="Y61" s="341"/>
      <c r="Z61" s="341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"/>
      <c r="AL61" s="341"/>
      <c r="AM61" s="341"/>
      <c r="AN61" s="341"/>
      <c r="AO61" s="341"/>
      <c r="AP61" s="341"/>
      <c r="AQ61" s="341"/>
      <c r="AR61" s="341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</row>
    <row r="64" spans="20:54" ht="15.75" x14ac:dyDescent="0.25">
      <c r="T64" s="344"/>
      <c r="U64" s="344"/>
      <c r="V64" s="344"/>
      <c r="W64" s="344"/>
      <c r="X64" s="344"/>
      <c r="Y64" s="344"/>
      <c r="Z64" s="4"/>
      <c r="AA64" s="344"/>
      <c r="AB64" s="344"/>
      <c r="AC64" s="4"/>
      <c r="AD64" s="4"/>
      <c r="AE64" s="4"/>
      <c r="AF64" s="344"/>
      <c r="AG64" s="344"/>
      <c r="AH64" s="344"/>
      <c r="AI64" s="344"/>
      <c r="AJ64" s="344"/>
      <c r="AK64" s="344"/>
      <c r="AL64" s="4"/>
      <c r="AM64" s="4"/>
      <c r="AN64" s="4"/>
      <c r="AO64" s="4"/>
      <c r="AP64" s="4"/>
      <c r="AQ64" s="4"/>
      <c r="AR64" s="344"/>
      <c r="AS64" s="344"/>
      <c r="AT64" s="344"/>
      <c r="AU64" s="344"/>
      <c r="AV64" s="344"/>
      <c r="AW64" s="34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</row>
    <row r="72" spans="20:54" x14ac:dyDescent="0.25"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3.25" x14ac:dyDescent="0.35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0.25" x14ac:dyDescent="0.3">
      <c r="T79" s="342"/>
      <c r="U79" s="342"/>
      <c r="V79" s="342"/>
      <c r="W79" s="342"/>
      <c r="X79" s="342"/>
      <c r="Y79" s="342"/>
      <c r="Z79" s="342"/>
      <c r="AA79" s="341"/>
      <c r="AB79" s="341"/>
      <c r="AC79" s="341"/>
      <c r="AD79" s="341"/>
      <c r="AE79" s="341"/>
      <c r="AF79" s="341"/>
      <c r="AG79" s="3"/>
      <c r="AH79" s="3"/>
      <c r="AI79" s="342"/>
      <c r="AJ79" s="342"/>
      <c r="AK79" s="342"/>
      <c r="AL79" s="342"/>
      <c r="AM79" s="342"/>
      <c r="AN79" s="342"/>
      <c r="AO79" s="8"/>
      <c r="AP79" s="7"/>
      <c r="AQ79" s="7"/>
      <c r="AR79" s="7"/>
      <c r="AS79" s="7"/>
      <c r="AT79" s="7"/>
      <c r="AU79" s="342"/>
      <c r="AV79" s="342"/>
      <c r="AW79" s="342"/>
      <c r="AX79" s="342"/>
      <c r="AY79" s="3"/>
      <c r="AZ79" s="3"/>
      <c r="BA79" s="3"/>
      <c r="BB79" s="3"/>
    </row>
    <row r="81" spans="20:54" ht="20.25" x14ac:dyDescent="0.3">
      <c r="T81" s="341"/>
      <c r="U81" s="341"/>
      <c r="V81" s="341"/>
      <c r="W81" s="341"/>
      <c r="X81" s="341"/>
      <c r="Y81" s="341"/>
      <c r="Z81" s="341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"/>
      <c r="AL81" s="341"/>
      <c r="AM81" s="341"/>
      <c r="AN81" s="341"/>
      <c r="AO81" s="341"/>
      <c r="AP81" s="341"/>
      <c r="AQ81" s="341"/>
      <c r="AR81" s="341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</row>
    <row r="84" spans="20:54" ht="15.75" x14ac:dyDescent="0.25">
      <c r="T84" s="344"/>
      <c r="U84" s="344"/>
      <c r="V84" s="344"/>
      <c r="W84" s="344"/>
      <c r="X84" s="344"/>
      <c r="Y84" s="344"/>
      <c r="Z84" s="4"/>
      <c r="AA84" s="344"/>
      <c r="AB84" s="344"/>
      <c r="AC84" s="4"/>
      <c r="AD84" s="4"/>
      <c r="AE84" s="4"/>
      <c r="AF84" s="344"/>
      <c r="AG84" s="344"/>
      <c r="AH84" s="344"/>
      <c r="AI84" s="344"/>
      <c r="AJ84" s="344"/>
      <c r="AK84" s="344"/>
      <c r="AL84" s="4"/>
      <c r="AM84" s="4"/>
      <c r="AN84" s="4"/>
      <c r="AO84" s="4"/>
      <c r="AP84" s="4"/>
      <c r="AQ84" s="4"/>
      <c r="AR84" s="344"/>
      <c r="AS84" s="344"/>
      <c r="AT84" s="344"/>
      <c r="AU84" s="344"/>
      <c r="AV84" s="344"/>
      <c r="AW84" s="344"/>
      <c r="AX84" s="4"/>
      <c r="AY84" s="4"/>
      <c r="AZ84" s="4"/>
      <c r="BA84" s="4"/>
      <c r="BB84" s="4"/>
    </row>
    <row r="91" spans="20:54" x14ac:dyDescent="0.25"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</row>
    <row r="92" spans="20:54" x14ac:dyDescent="0.25"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86"/>
  <sheetViews>
    <sheetView showGridLines="0" topLeftCell="A7" workbookViewId="0">
      <selection activeCell="U13" sqref="U1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44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skupin'!B17</f>
        <v>NK CLIMAX Vsetín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10</v>
      </c>
      <c r="I9" s="386">
        <f>O26</f>
        <v>20</v>
      </c>
      <c r="J9" s="388" t="s">
        <v>5</v>
      </c>
      <c r="K9" s="411">
        <f>Q26</f>
        <v>14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24</v>
      </c>
      <c r="R9" s="412">
        <v>1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 x14ac:dyDescent="0.25">
      <c r="A11" s="353">
        <v>2</v>
      </c>
      <c r="B11" s="221" t="str">
        <f>'Nasazení do skupin'!B18</f>
        <v>Slovan Chabařovice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0</v>
      </c>
      <c r="J11" s="374" t="s">
        <v>5</v>
      </c>
      <c r="K11" s="376">
        <f>Q27</f>
        <v>2</v>
      </c>
      <c r="L11" s="356"/>
      <c r="M11" s="369"/>
      <c r="N11" s="370"/>
      <c r="O11" s="378">
        <f>C11+I11+L11</f>
        <v>0</v>
      </c>
      <c r="P11" s="380" t="s">
        <v>5</v>
      </c>
      <c r="Q11" s="382">
        <f>E11+K11+N11</f>
        <v>4</v>
      </c>
      <c r="R11" s="384">
        <v>0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10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12</v>
      </c>
      <c r="J13" s="388" t="s">
        <v>5</v>
      </c>
      <c r="K13" s="411">
        <f>Q28</f>
        <v>20</v>
      </c>
      <c r="L13" s="345"/>
      <c r="M13" s="347"/>
      <c r="N13" s="364"/>
      <c r="O13" s="407">
        <f>C13+I13+L13</f>
        <v>22</v>
      </c>
      <c r="P13" s="409" t="s">
        <v>5</v>
      </c>
      <c r="Q13" s="396">
        <f>E13+K13+N13</f>
        <v>40</v>
      </c>
      <c r="R13" s="366">
        <v>3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skupin'!B19</f>
        <v>Tělovýchovná jednota Radomyšl, z.s.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2</v>
      </c>
      <c r="G15" s="374" t="s">
        <v>5</v>
      </c>
      <c r="H15" s="376">
        <f>I11</f>
        <v>0</v>
      </c>
      <c r="I15" s="398"/>
      <c r="J15" s="399"/>
      <c r="K15" s="400"/>
      <c r="L15" s="390"/>
      <c r="M15" s="390"/>
      <c r="N15" s="392"/>
      <c r="O15" s="378">
        <f>C15+F15+L15</f>
        <v>2</v>
      </c>
      <c r="P15" s="380" t="s">
        <v>5</v>
      </c>
      <c r="Q15" s="382">
        <f>E15+H15+N15</f>
        <v>2</v>
      </c>
      <c r="R15" s="384">
        <v>2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14</v>
      </c>
      <c r="D17" s="388" t="s">
        <v>5</v>
      </c>
      <c r="E17" s="388">
        <f>I9</f>
        <v>20</v>
      </c>
      <c r="F17" s="386">
        <f>K13</f>
        <v>20</v>
      </c>
      <c r="G17" s="388" t="s">
        <v>5</v>
      </c>
      <c r="H17" s="388">
        <f>I13</f>
        <v>12</v>
      </c>
      <c r="I17" s="401"/>
      <c r="J17" s="402"/>
      <c r="K17" s="403"/>
      <c r="L17" s="394"/>
      <c r="M17" s="394"/>
      <c r="N17" s="418"/>
      <c r="O17" s="407">
        <f>C17+F17+L17</f>
        <v>34</v>
      </c>
      <c r="P17" s="409" t="s">
        <v>5</v>
      </c>
      <c r="Q17" s="396">
        <f>E17+H17+N17</f>
        <v>32</v>
      </c>
      <c r="R17" s="366">
        <v>2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NK CLIMAX Vsetín "A"</v>
      </c>
      <c r="C25" s="349"/>
      <c r="D25" s="349" t="s">
        <v>5</v>
      </c>
      <c r="E25" s="349" t="str">
        <f>B15</f>
        <v>Tělovýchovná jednota Radomyšl, z.s.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14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Slovan Chabařovice</v>
      </c>
      <c r="C27" s="349"/>
      <c r="D27" s="349" t="s">
        <v>5</v>
      </c>
      <c r="E27" s="349" t="str">
        <f>B15</f>
        <v>Tělovýchovná jednota Radomyšl, z.s.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0</v>
      </c>
      <c r="P27" s="56" t="s">
        <v>5</v>
      </c>
      <c r="Q27" s="56">
        <v>2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12</v>
      </c>
      <c r="P28" s="56" t="s">
        <v>5</v>
      </c>
      <c r="Q28" s="42">
        <v>20</v>
      </c>
      <c r="R28" s="9" t="s">
        <v>22</v>
      </c>
    </row>
    <row r="29" spans="1:19" ht="15" customHeight="1" x14ac:dyDescent="0.25">
      <c r="A29" s="352">
        <v>3</v>
      </c>
      <c r="B29" s="349" t="str">
        <f>B7</f>
        <v>NK CLIMAX Vsetín "A"</v>
      </c>
      <c r="C29" s="349"/>
      <c r="D29" s="349" t="s">
        <v>5</v>
      </c>
      <c r="E29" s="349" t="str">
        <f>B11</f>
        <v>Slovan Chabařovice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10</v>
      </c>
      <c r="R30" s="9" t="s">
        <v>22</v>
      </c>
    </row>
    <row r="31" spans="1:19" x14ac:dyDescent="0.25">
      <c r="P31" s="334"/>
      <c r="Q31" s="334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workbookViewId="0">
      <selection activeCell="F11" sqref="F11:H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45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 x14ac:dyDescent="0.25">
      <c r="A7" s="218">
        <v>1</v>
      </c>
      <c r="B7" s="221" t="str">
        <f>'Nasazení do skupin'!B20</f>
        <v>T.J. SOKOL Holice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skupin'!B21</f>
        <v>SK Šacung Benešov 1947 "A"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skupin'!B22</f>
        <v>TJ Spartak Čelákovice - oddíl nohejbalu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0.25" x14ac:dyDescent="0.3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75" x14ac:dyDescent="0.25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 ht="15" customHeight="1" x14ac:dyDescent="0.25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 ht="15" customHeight="1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0.25" x14ac:dyDescent="0.3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75" x14ac:dyDescent="0.25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 ht="15" customHeight="1" x14ac:dyDescent="0.25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0.25" x14ac:dyDescent="0.3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75" x14ac:dyDescent="0.25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 ht="15" customHeight="1" x14ac:dyDescent="0.25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0.25" x14ac:dyDescent="0.3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75" x14ac:dyDescent="0.25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 ht="15" customHeight="1" x14ac:dyDescent="0.25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3.25" x14ac:dyDescent="0.35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0.25" x14ac:dyDescent="0.3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75" x14ac:dyDescent="0.25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 ht="15" customHeight="1" x14ac:dyDescent="0.25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3.25" x14ac:dyDescent="0.35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0.25" x14ac:dyDescent="0.3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75" x14ac:dyDescent="0.25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 ht="15" customHeight="1" x14ac:dyDescent="0.25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34"/>
  <sheetViews>
    <sheetView showGridLines="0" topLeftCell="A7" workbookViewId="0">
      <selection activeCell="U13" sqref="U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45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skupin'!B20</f>
        <v>T.J. SOKOL Holice "A"</v>
      </c>
      <c r="C7" s="291"/>
      <c r="D7" s="292"/>
      <c r="E7" s="293"/>
      <c r="F7" s="374">
        <f>O29</f>
        <v>1</v>
      </c>
      <c r="G7" s="374" t="s">
        <v>5</v>
      </c>
      <c r="H7" s="376">
        <f>Q29</f>
        <v>2</v>
      </c>
      <c r="I7" s="372">
        <f>O25</f>
        <v>2</v>
      </c>
      <c r="J7" s="374" t="s">
        <v>5</v>
      </c>
      <c r="K7" s="376">
        <f>Q25</f>
        <v>1</v>
      </c>
      <c r="L7" s="356"/>
      <c r="M7" s="369"/>
      <c r="N7" s="370"/>
      <c r="O7" s="378">
        <f>F7+I7+L7</f>
        <v>3</v>
      </c>
      <c r="P7" s="380" t="s">
        <v>5</v>
      </c>
      <c r="Q7" s="382">
        <f>H7+K7+N7</f>
        <v>3</v>
      </c>
      <c r="R7" s="384">
        <v>2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25</v>
      </c>
      <c r="G9" s="388" t="s">
        <v>5</v>
      </c>
      <c r="H9" s="411">
        <f>Q30</f>
        <v>28</v>
      </c>
      <c r="I9" s="386">
        <f>O26</f>
        <v>28</v>
      </c>
      <c r="J9" s="388" t="s">
        <v>5</v>
      </c>
      <c r="K9" s="411">
        <f>Q26</f>
        <v>27</v>
      </c>
      <c r="L9" s="345"/>
      <c r="M9" s="347"/>
      <c r="N9" s="364"/>
      <c r="O9" s="407">
        <f>F9+I9+L9</f>
        <v>53</v>
      </c>
      <c r="P9" s="409" t="s">
        <v>5</v>
      </c>
      <c r="Q9" s="396">
        <f>H9+K9+N9</f>
        <v>55</v>
      </c>
      <c r="R9" s="412">
        <v>2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 x14ac:dyDescent="0.25">
      <c r="A11" s="353">
        <v>2</v>
      </c>
      <c r="B11" s="221" t="str">
        <f>'Nasazení do skupin'!B21</f>
        <v>SK Šacung Benešov 1947 "A"</v>
      </c>
      <c r="C11" s="420">
        <f>H7</f>
        <v>2</v>
      </c>
      <c r="D11" s="421" t="s">
        <v>5</v>
      </c>
      <c r="E11" s="421">
        <f>F7</f>
        <v>1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1</v>
      </c>
      <c r="L11" s="356"/>
      <c r="M11" s="369"/>
      <c r="N11" s="370"/>
      <c r="O11" s="378">
        <f>C11+I11+L11</f>
        <v>4</v>
      </c>
      <c r="P11" s="380" t="s">
        <v>5</v>
      </c>
      <c r="Q11" s="382">
        <f>E11+K11+N11</f>
        <v>2</v>
      </c>
      <c r="R11" s="384">
        <v>4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28</v>
      </c>
      <c r="D13" s="388" t="s">
        <v>5</v>
      </c>
      <c r="E13" s="388">
        <f>F9</f>
        <v>25</v>
      </c>
      <c r="F13" s="307"/>
      <c r="G13" s="308"/>
      <c r="H13" s="309"/>
      <c r="I13" s="388">
        <f>O28</f>
        <v>25</v>
      </c>
      <c r="J13" s="388" t="s">
        <v>5</v>
      </c>
      <c r="K13" s="411">
        <f>Q28</f>
        <v>26</v>
      </c>
      <c r="L13" s="345"/>
      <c r="M13" s="347"/>
      <c r="N13" s="364"/>
      <c r="O13" s="407">
        <f>C13+I13+L13</f>
        <v>53</v>
      </c>
      <c r="P13" s="409" t="s">
        <v>5</v>
      </c>
      <c r="Q13" s="396">
        <f>E13+K13+N13</f>
        <v>51</v>
      </c>
      <c r="R13" s="366">
        <v>1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skupin'!B22</f>
        <v>TJ Spartak Čelákovice - oddíl nohejbalu "B"</v>
      </c>
      <c r="C15" s="372">
        <f>K7</f>
        <v>1</v>
      </c>
      <c r="D15" s="374" t="s">
        <v>5</v>
      </c>
      <c r="E15" s="376">
        <f>I7</f>
        <v>2</v>
      </c>
      <c r="F15" s="372">
        <f>K11</f>
        <v>1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2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27</v>
      </c>
      <c r="D17" s="388" t="s">
        <v>5</v>
      </c>
      <c r="E17" s="388">
        <f>I9</f>
        <v>28</v>
      </c>
      <c r="F17" s="386">
        <f>K13</f>
        <v>26</v>
      </c>
      <c r="G17" s="388" t="s">
        <v>5</v>
      </c>
      <c r="H17" s="388">
        <f>I13</f>
        <v>25</v>
      </c>
      <c r="I17" s="401"/>
      <c r="J17" s="402"/>
      <c r="K17" s="403"/>
      <c r="L17" s="394"/>
      <c r="M17" s="394"/>
      <c r="N17" s="418"/>
      <c r="O17" s="407">
        <f>C17+F17+L17</f>
        <v>53</v>
      </c>
      <c r="P17" s="409" t="s">
        <v>5</v>
      </c>
      <c r="Q17" s="396">
        <f>E17+H17+N17</f>
        <v>53</v>
      </c>
      <c r="R17" s="366">
        <v>3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T.J. SOKOL Holice "A"</v>
      </c>
      <c r="C25" s="349"/>
      <c r="D25" s="349" t="s">
        <v>5</v>
      </c>
      <c r="E25" s="349" t="str">
        <f>B15</f>
        <v>TJ Spartak Čelákovice - oddíl nohejbalu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1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28</v>
      </c>
      <c r="P26" s="56" t="s">
        <v>5</v>
      </c>
      <c r="Q26" s="42">
        <v>27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SK Šacung Benešov 1947 "A"</v>
      </c>
      <c r="C27" s="349"/>
      <c r="D27" s="349" t="s">
        <v>5</v>
      </c>
      <c r="E27" s="349" t="str">
        <f>B15</f>
        <v>TJ Spartak Čelákovice - oddíl nohejbalu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25</v>
      </c>
      <c r="P28" s="56" t="s">
        <v>5</v>
      </c>
      <c r="Q28" s="42">
        <v>26</v>
      </c>
      <c r="R28" s="9" t="s">
        <v>22</v>
      </c>
    </row>
    <row r="29" spans="1:19" ht="13.15" customHeight="1" x14ac:dyDescent="0.25">
      <c r="A29" s="352">
        <v>3</v>
      </c>
      <c r="B29" s="349" t="str">
        <f>B7</f>
        <v>T.J. SOKOL Holice "A"</v>
      </c>
      <c r="C29" s="349"/>
      <c r="D29" s="349" t="s">
        <v>5</v>
      </c>
      <c r="E29" s="349" t="str">
        <f>B11</f>
        <v>SK Šacung Benešov 1947 "A"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1</v>
      </c>
      <c r="P29" s="56" t="s">
        <v>5</v>
      </c>
      <c r="Q29" s="56">
        <v>2</v>
      </c>
      <c r="R29" s="9" t="s">
        <v>23</v>
      </c>
    </row>
    <row r="30" spans="1:19" ht="13.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25</v>
      </c>
      <c r="P30" s="56" t="s">
        <v>5</v>
      </c>
      <c r="Q30" s="42">
        <v>28</v>
      </c>
      <c r="R30" s="9" t="s">
        <v>22</v>
      </c>
    </row>
    <row r="31" spans="1:19" x14ac:dyDescent="0.25">
      <c r="P31" s="334"/>
      <c r="Q31" s="334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92"/>
  <sheetViews>
    <sheetView showGridLines="0" workbookViewId="0">
      <selection activeCell="F11" sqref="F11:H1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46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x14ac:dyDescent="0.25">
      <c r="A5" s="214"/>
      <c r="B5" s="215"/>
      <c r="C5" s="234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thickBot="1" x14ac:dyDescent="0.3">
      <c r="A6" s="216"/>
      <c r="B6" s="217"/>
      <c r="C6" s="270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 x14ac:dyDescent="0.25">
      <c r="A7" s="218">
        <v>1</v>
      </c>
      <c r="B7" s="221" t="str">
        <f>'Nasazení do skupin'!B23</f>
        <v>TJ Dynamo ČEZ České Budějovice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skupin'!B24</f>
        <v>Městský nohejbalový klub Modřice, z.s. "B"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skupin'!B25</f>
        <v>TJ Sokol Zbečník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 x14ac:dyDescent="0.25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 x14ac:dyDescent="0.25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0.25" x14ac:dyDescent="0.3">
      <c r="T41" s="342"/>
      <c r="U41" s="342"/>
      <c r="V41" s="342"/>
      <c r="W41" s="342"/>
      <c r="X41" s="342"/>
      <c r="Y41" s="342"/>
      <c r="Z41" s="342"/>
      <c r="AA41" s="341"/>
      <c r="AB41" s="341"/>
      <c r="AC41" s="341"/>
      <c r="AD41" s="341"/>
      <c r="AE41" s="341"/>
      <c r="AF41" s="341"/>
      <c r="AG41" s="3"/>
      <c r="AH41" s="3"/>
      <c r="AI41" s="342"/>
      <c r="AJ41" s="342"/>
      <c r="AK41" s="342"/>
      <c r="AL41" s="342"/>
      <c r="AM41" s="342"/>
      <c r="AN41" s="342"/>
      <c r="AO41" s="8"/>
      <c r="AP41" s="7"/>
      <c r="AQ41" s="7"/>
      <c r="AR41" s="7"/>
      <c r="AS41" s="7"/>
      <c r="AT41" s="7"/>
      <c r="AU41" s="342"/>
      <c r="AV41" s="342"/>
      <c r="AW41" s="342"/>
      <c r="AX41" s="342"/>
      <c r="AY41" s="3"/>
      <c r="AZ41" s="3"/>
      <c r="BA41" s="3"/>
      <c r="BB41" s="3"/>
    </row>
    <row r="43" spans="1:54" ht="20.25" x14ac:dyDescent="0.3">
      <c r="T43" s="341"/>
      <c r="U43" s="341"/>
      <c r="V43" s="341"/>
      <c r="W43" s="341"/>
      <c r="X43" s="341"/>
      <c r="Y43" s="341"/>
      <c r="Z43" s="341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"/>
      <c r="AL43" s="341"/>
      <c r="AM43" s="341"/>
      <c r="AN43" s="341"/>
      <c r="AO43" s="341"/>
      <c r="AP43" s="341"/>
      <c r="AQ43" s="341"/>
      <c r="AR43" s="341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</row>
    <row r="46" spans="1:54" ht="15.75" x14ac:dyDescent="0.25">
      <c r="T46" s="344"/>
      <c r="U46" s="344"/>
      <c r="V46" s="344"/>
      <c r="W46" s="344"/>
      <c r="X46" s="344"/>
      <c r="Y46" s="344"/>
      <c r="Z46" s="4"/>
      <c r="AA46" s="344"/>
      <c r="AB46" s="344"/>
      <c r="AC46" s="4"/>
      <c r="AD46" s="4"/>
      <c r="AE46" s="4"/>
      <c r="AF46" s="344"/>
      <c r="AG46" s="344"/>
      <c r="AH46" s="344"/>
      <c r="AI46" s="344"/>
      <c r="AJ46" s="344"/>
      <c r="AK46" s="344"/>
      <c r="AL46" s="4"/>
      <c r="AM46" s="4"/>
      <c r="AN46" s="4"/>
      <c r="AO46" s="4"/>
      <c r="AP46" s="4"/>
      <c r="AQ46" s="4"/>
      <c r="AR46" s="344"/>
      <c r="AS46" s="344"/>
      <c r="AT46" s="344"/>
      <c r="AU46" s="344"/>
      <c r="AV46" s="344"/>
      <c r="AW46" s="34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</row>
    <row r="54" spans="20:54" x14ac:dyDescent="0.25"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</row>
    <row r="58" spans="20:54" ht="23.25" x14ac:dyDescent="0.35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0.25" x14ac:dyDescent="0.3">
      <c r="T59" s="342"/>
      <c r="U59" s="342"/>
      <c r="V59" s="342"/>
      <c r="W59" s="342"/>
      <c r="X59" s="342"/>
      <c r="Y59" s="342"/>
      <c r="Z59" s="342"/>
      <c r="AA59" s="341"/>
      <c r="AB59" s="341"/>
      <c r="AC59" s="341"/>
      <c r="AD59" s="341"/>
      <c r="AE59" s="341"/>
      <c r="AF59" s="341"/>
      <c r="AG59" s="3"/>
      <c r="AH59" s="3"/>
      <c r="AI59" s="342"/>
      <c r="AJ59" s="342"/>
      <c r="AK59" s="342"/>
      <c r="AL59" s="342"/>
      <c r="AM59" s="342"/>
      <c r="AN59" s="342"/>
      <c r="AO59" s="8"/>
      <c r="AP59" s="7"/>
      <c r="AQ59" s="7"/>
      <c r="AR59" s="7"/>
      <c r="AS59" s="7"/>
      <c r="AT59" s="7"/>
      <c r="AU59" s="342"/>
      <c r="AV59" s="342"/>
      <c r="AW59" s="342"/>
      <c r="AX59" s="342"/>
      <c r="AY59" s="3"/>
      <c r="AZ59" s="3"/>
      <c r="BA59" s="3"/>
      <c r="BB59" s="3"/>
    </row>
    <row r="61" spans="20:54" ht="20.25" x14ac:dyDescent="0.3">
      <c r="T61" s="341"/>
      <c r="U61" s="341"/>
      <c r="V61" s="341"/>
      <c r="W61" s="341"/>
      <c r="X61" s="341"/>
      <c r="Y61" s="341"/>
      <c r="Z61" s="341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"/>
      <c r="AL61" s="341"/>
      <c r="AM61" s="341"/>
      <c r="AN61" s="341"/>
      <c r="AO61" s="341"/>
      <c r="AP61" s="341"/>
      <c r="AQ61" s="341"/>
      <c r="AR61" s="341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</row>
    <row r="64" spans="20:54" ht="15.75" x14ac:dyDescent="0.25">
      <c r="T64" s="344"/>
      <c r="U64" s="344"/>
      <c r="V64" s="344"/>
      <c r="W64" s="344"/>
      <c r="X64" s="344"/>
      <c r="Y64" s="344"/>
      <c r="Z64" s="4"/>
      <c r="AA64" s="344"/>
      <c r="AB64" s="344"/>
      <c r="AC64" s="4"/>
      <c r="AD64" s="4"/>
      <c r="AE64" s="4"/>
      <c r="AF64" s="344"/>
      <c r="AG64" s="344"/>
      <c r="AH64" s="344"/>
      <c r="AI64" s="344"/>
      <c r="AJ64" s="344"/>
      <c r="AK64" s="344"/>
      <c r="AL64" s="4"/>
      <c r="AM64" s="4"/>
      <c r="AN64" s="4"/>
      <c r="AO64" s="4"/>
      <c r="AP64" s="4"/>
      <c r="AQ64" s="4"/>
      <c r="AR64" s="344"/>
      <c r="AS64" s="344"/>
      <c r="AT64" s="344"/>
      <c r="AU64" s="344"/>
      <c r="AV64" s="344"/>
      <c r="AW64" s="34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</row>
    <row r="72" spans="20:54" x14ac:dyDescent="0.25"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3.25" x14ac:dyDescent="0.35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0.25" x14ac:dyDescent="0.3">
      <c r="T79" s="342"/>
      <c r="U79" s="342"/>
      <c r="V79" s="342"/>
      <c r="W79" s="342"/>
      <c r="X79" s="342"/>
      <c r="Y79" s="342"/>
      <c r="Z79" s="342"/>
      <c r="AA79" s="341"/>
      <c r="AB79" s="341"/>
      <c r="AC79" s="341"/>
      <c r="AD79" s="341"/>
      <c r="AE79" s="341"/>
      <c r="AF79" s="341"/>
      <c r="AG79" s="3"/>
      <c r="AH79" s="3"/>
      <c r="AI79" s="342"/>
      <c r="AJ79" s="342"/>
      <c r="AK79" s="342"/>
      <c r="AL79" s="342"/>
      <c r="AM79" s="342"/>
      <c r="AN79" s="342"/>
      <c r="AO79" s="8"/>
      <c r="AP79" s="7"/>
      <c r="AQ79" s="7"/>
      <c r="AR79" s="7"/>
      <c r="AS79" s="7"/>
      <c r="AT79" s="7"/>
      <c r="AU79" s="342"/>
      <c r="AV79" s="342"/>
      <c r="AW79" s="342"/>
      <c r="AX79" s="342"/>
      <c r="AY79" s="3"/>
      <c r="AZ79" s="3"/>
      <c r="BA79" s="3"/>
      <c r="BB79" s="3"/>
    </row>
    <row r="81" spans="20:54" ht="20.25" x14ac:dyDescent="0.3">
      <c r="T81" s="341"/>
      <c r="U81" s="341"/>
      <c r="V81" s="341"/>
      <c r="W81" s="341"/>
      <c r="X81" s="341"/>
      <c r="Y81" s="341"/>
      <c r="Z81" s="341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"/>
      <c r="AL81" s="341"/>
      <c r="AM81" s="341"/>
      <c r="AN81" s="341"/>
      <c r="AO81" s="341"/>
      <c r="AP81" s="341"/>
      <c r="AQ81" s="341"/>
      <c r="AR81" s="341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</row>
    <row r="84" spans="20:54" ht="15.75" x14ac:dyDescent="0.25">
      <c r="T84" s="344"/>
      <c r="U84" s="344"/>
      <c r="V84" s="344"/>
      <c r="W84" s="344"/>
      <c r="X84" s="344"/>
      <c r="Y84" s="344"/>
      <c r="Z84" s="4"/>
      <c r="AA84" s="344"/>
      <c r="AB84" s="344"/>
      <c r="AC84" s="4"/>
      <c r="AD84" s="4"/>
      <c r="AE84" s="4"/>
      <c r="AF84" s="344"/>
      <c r="AG84" s="344"/>
      <c r="AH84" s="344"/>
      <c r="AI84" s="344"/>
      <c r="AJ84" s="344"/>
      <c r="AK84" s="344"/>
      <c r="AL84" s="4"/>
      <c r="AM84" s="4"/>
      <c r="AN84" s="4"/>
      <c r="AO84" s="4"/>
      <c r="AP84" s="4"/>
      <c r="AQ84" s="4"/>
      <c r="AR84" s="344"/>
      <c r="AS84" s="344"/>
      <c r="AT84" s="344"/>
      <c r="AU84" s="344"/>
      <c r="AV84" s="344"/>
      <c r="AW84" s="344"/>
      <c r="AX84" s="4"/>
      <c r="AY84" s="4"/>
      <c r="AZ84" s="4"/>
      <c r="BA84" s="4"/>
      <c r="BB84" s="4"/>
    </row>
    <row r="91" spans="20:54" x14ac:dyDescent="0.25"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</row>
    <row r="92" spans="20:54" x14ac:dyDescent="0.25"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86"/>
  <sheetViews>
    <sheetView showGridLines="0" topLeftCell="A7" workbookViewId="0">
      <selection activeCell="T13" sqref="T1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46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skupin'!B23</f>
        <v>TJ Dynamo ČEZ České Budějovice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5</v>
      </c>
      <c r="I9" s="386">
        <f>O26</f>
        <v>20</v>
      </c>
      <c r="J9" s="388" t="s">
        <v>5</v>
      </c>
      <c r="K9" s="411">
        <f>Q26</f>
        <v>10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15</v>
      </c>
      <c r="R9" s="412">
        <v>1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 x14ac:dyDescent="0.25">
      <c r="A11" s="353">
        <v>2</v>
      </c>
      <c r="B11" s="221" t="str">
        <f>'Nasazení do skupin'!B24</f>
        <v>Městský nohejbalový klub Modřice, z.s. "B"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5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16</v>
      </c>
      <c r="L13" s="345"/>
      <c r="M13" s="347"/>
      <c r="N13" s="364"/>
      <c r="O13" s="407">
        <f>C13+I13+L13</f>
        <v>25</v>
      </c>
      <c r="P13" s="409" t="s">
        <v>5</v>
      </c>
      <c r="Q13" s="396">
        <f>E13+K13+N13</f>
        <v>36</v>
      </c>
      <c r="R13" s="366">
        <v>2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skupin'!B25</f>
        <v>TJ Sokol Zbečník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10</v>
      </c>
      <c r="D17" s="388" t="s">
        <v>5</v>
      </c>
      <c r="E17" s="388">
        <f>I9</f>
        <v>20</v>
      </c>
      <c r="F17" s="386">
        <f>K13</f>
        <v>16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26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TJ Dynamo ČEZ České Budějovice "A"</v>
      </c>
      <c r="C25" s="349"/>
      <c r="D25" s="349" t="s">
        <v>5</v>
      </c>
      <c r="E25" s="349" t="str">
        <f>B15</f>
        <v>TJ Sokol Zbečník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10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Městský nohejbalový klub Modřice, z.s. "B"</v>
      </c>
      <c r="C27" s="349"/>
      <c r="D27" s="349" t="s">
        <v>5</v>
      </c>
      <c r="E27" s="349" t="str">
        <f>B15</f>
        <v>TJ Sokol Zbečník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16</v>
      </c>
      <c r="R28" s="9" t="s">
        <v>22</v>
      </c>
    </row>
    <row r="29" spans="1:19" ht="15" customHeight="1" x14ac:dyDescent="0.25">
      <c r="A29" s="352">
        <v>3</v>
      </c>
      <c r="B29" s="349" t="str">
        <f>B7</f>
        <v>TJ Dynamo ČEZ České Budějovice "A"</v>
      </c>
      <c r="C29" s="349"/>
      <c r="D29" s="349" t="s">
        <v>5</v>
      </c>
      <c r="E29" s="349" t="str">
        <f>B11</f>
        <v>Městský nohejbalový klub Modřice, z.s.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5</v>
      </c>
      <c r="R30" s="9" t="s">
        <v>22</v>
      </c>
    </row>
    <row r="31" spans="1:19" x14ac:dyDescent="0.25">
      <c r="P31" s="334"/>
      <c r="Q31" s="334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140"/>
  <sheetViews>
    <sheetView showGridLines="0" workbookViewId="0">
      <selection activeCell="F11" sqref="F11:H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47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0" t="s">
        <v>4</v>
      </c>
    </row>
    <row r="7" spans="1:26" ht="15" customHeight="1" x14ac:dyDescent="0.25">
      <c r="A7" s="218">
        <v>1</v>
      </c>
      <c r="B7" s="221" t="str">
        <f>'Nasazení do skupin'!B26</f>
        <v>TJ SLAVOJ Český Brod "B"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skupin'!B27</f>
        <v>TJ Spartak MSEM Přerov - oddíl nohejbalu "A"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skupin'!B28</f>
        <v>NK CLIMAX Vsetín "C"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0.25" x14ac:dyDescent="0.3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75" x14ac:dyDescent="0.25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 ht="15" customHeight="1" x14ac:dyDescent="0.25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 ht="15" customHeight="1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0.25" x14ac:dyDescent="0.3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75" x14ac:dyDescent="0.25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 ht="15" customHeight="1" x14ac:dyDescent="0.25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0.25" x14ac:dyDescent="0.3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75" x14ac:dyDescent="0.25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 ht="15" customHeight="1" x14ac:dyDescent="0.25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0.25" x14ac:dyDescent="0.3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75" x14ac:dyDescent="0.25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 ht="15" customHeight="1" x14ac:dyDescent="0.25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3.25" x14ac:dyDescent="0.35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0.25" x14ac:dyDescent="0.3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75" x14ac:dyDescent="0.25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 ht="15" customHeight="1" x14ac:dyDescent="0.25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3.25" x14ac:dyDescent="0.35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0.25" x14ac:dyDescent="0.3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75" x14ac:dyDescent="0.25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 ht="15" customHeight="1" x14ac:dyDescent="0.25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34"/>
  <sheetViews>
    <sheetView showGridLines="0" topLeftCell="A7" workbookViewId="0">
      <selection activeCell="T24" sqref="T24:U2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47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skupin'!B26</f>
        <v>TJ SLAVOJ Český Brod "B"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10</v>
      </c>
      <c r="I9" s="386">
        <f>O26</f>
        <v>20</v>
      </c>
      <c r="J9" s="388" t="s">
        <v>5</v>
      </c>
      <c r="K9" s="411">
        <f>Q26</f>
        <v>15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25</v>
      </c>
      <c r="R9" s="412">
        <v>1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 x14ac:dyDescent="0.25">
      <c r="A11" s="353">
        <v>2</v>
      </c>
      <c r="B11" s="221" t="str">
        <f>'Nasazení do skupin'!B27</f>
        <v>TJ Spartak MSEM Přerov - oddíl nohejbalu "A"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1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3</v>
      </c>
      <c r="R11" s="384">
        <v>2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10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27</v>
      </c>
      <c r="J13" s="388" t="s">
        <v>5</v>
      </c>
      <c r="K13" s="411">
        <f>Q28</f>
        <v>27</v>
      </c>
      <c r="L13" s="345"/>
      <c r="M13" s="347"/>
      <c r="N13" s="364"/>
      <c r="O13" s="407">
        <f>C13+I13+L13</f>
        <v>37</v>
      </c>
      <c r="P13" s="409" t="s">
        <v>5</v>
      </c>
      <c r="Q13" s="396">
        <f>E13+K13+N13</f>
        <v>47</v>
      </c>
      <c r="R13" s="366">
        <v>2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skupin'!B28</f>
        <v>NK CLIMAX Vsetín "C"</v>
      </c>
      <c r="C15" s="372">
        <f>K7</f>
        <v>0</v>
      </c>
      <c r="D15" s="374" t="s">
        <v>5</v>
      </c>
      <c r="E15" s="376">
        <f>I7</f>
        <v>2</v>
      </c>
      <c r="F15" s="372">
        <f>K11</f>
        <v>1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1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15</v>
      </c>
      <c r="D17" s="388" t="s">
        <v>5</v>
      </c>
      <c r="E17" s="388">
        <f>I9</f>
        <v>20</v>
      </c>
      <c r="F17" s="386">
        <f>K13</f>
        <v>27</v>
      </c>
      <c r="G17" s="388" t="s">
        <v>5</v>
      </c>
      <c r="H17" s="388">
        <f>I13</f>
        <v>27</v>
      </c>
      <c r="I17" s="401"/>
      <c r="J17" s="402"/>
      <c r="K17" s="403"/>
      <c r="L17" s="394"/>
      <c r="M17" s="394"/>
      <c r="N17" s="418"/>
      <c r="O17" s="407">
        <f>C17+F17+L17</f>
        <v>42</v>
      </c>
      <c r="P17" s="409" t="s">
        <v>5</v>
      </c>
      <c r="Q17" s="396">
        <f>E17+H17+N17</f>
        <v>47</v>
      </c>
      <c r="R17" s="366">
        <v>3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TJ SLAVOJ Český Brod "B"</v>
      </c>
      <c r="C25" s="349"/>
      <c r="D25" s="349" t="s">
        <v>5</v>
      </c>
      <c r="E25" s="349" t="str">
        <f>B15</f>
        <v>NK CLIMAX Vsetín "C"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15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TJ Spartak MSEM Přerov - oddíl nohejbalu "A"</v>
      </c>
      <c r="C27" s="349"/>
      <c r="D27" s="349" t="s">
        <v>5</v>
      </c>
      <c r="E27" s="349" t="str">
        <f>B15</f>
        <v>NK CLIMAX Vsetín "C"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27</v>
      </c>
      <c r="P28" s="56" t="s">
        <v>5</v>
      </c>
      <c r="Q28" s="42">
        <v>27</v>
      </c>
      <c r="R28" s="9" t="s">
        <v>22</v>
      </c>
    </row>
    <row r="29" spans="1:19" ht="13.15" customHeight="1" x14ac:dyDescent="0.25">
      <c r="A29" s="352">
        <v>3</v>
      </c>
      <c r="B29" s="349" t="str">
        <f>B7</f>
        <v>TJ SLAVOJ Český Brod "B"</v>
      </c>
      <c r="C29" s="349"/>
      <c r="D29" s="349" t="s">
        <v>5</v>
      </c>
      <c r="E29" s="349" t="str">
        <f>B11</f>
        <v>TJ Spartak MSEM Přerov - oddíl nohejbalu "A"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10</v>
      </c>
      <c r="R30" s="9" t="s">
        <v>22</v>
      </c>
    </row>
    <row r="31" spans="1:19" x14ac:dyDescent="0.25">
      <c r="P31" s="334"/>
      <c r="Q31" s="334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opLeftCell="A4" zoomScale="95" zoomScaleNormal="95" workbookViewId="0">
      <selection activeCell="I32" sqref="I32"/>
    </sheetView>
  </sheetViews>
  <sheetFormatPr defaultRowHeight="12.75" x14ac:dyDescent="0.2"/>
  <cols>
    <col min="1" max="1" width="3" style="44" customWidth="1"/>
    <col min="2" max="2" width="39.570312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7.28515625" style="59" customWidth="1"/>
    <col min="11" max="11" width="4.7109375" style="59" customWidth="1"/>
    <col min="12" max="12" width="5.85546875" style="59" customWidth="1"/>
    <col min="13" max="13" width="16" style="59" customWidth="1"/>
    <col min="14" max="14" width="4.7109375" style="59" customWidth="1"/>
    <col min="15" max="15" width="5.5703125" style="59" customWidth="1"/>
    <col min="16" max="16" width="16" style="59" customWidth="1"/>
    <col min="17" max="17" width="4.7109375" style="59" customWidth="1"/>
    <col min="18" max="18" width="12" style="59" customWidth="1"/>
    <col min="19" max="19" width="9.28515625" style="44" customWidth="1"/>
    <col min="20" max="267" width="8.85546875" style="44"/>
    <col min="268" max="268" width="3" style="44" customWidth="1"/>
    <col min="269" max="270" width="8.85546875" style="44"/>
    <col min="271" max="271" width="17.42578125" style="44" customWidth="1"/>
    <col min="272" max="273" width="8.85546875" style="44"/>
    <col min="274" max="274" width="36.85546875" style="44" customWidth="1"/>
    <col min="275" max="523" width="8.85546875" style="44"/>
    <col min="524" max="524" width="3" style="44" customWidth="1"/>
    <col min="525" max="526" width="8.85546875" style="44"/>
    <col min="527" max="527" width="17.42578125" style="44" customWidth="1"/>
    <col min="528" max="529" width="8.85546875" style="44"/>
    <col min="530" max="530" width="36.85546875" style="44" customWidth="1"/>
    <col min="531" max="779" width="8.85546875" style="44"/>
    <col min="780" max="780" width="3" style="44" customWidth="1"/>
    <col min="781" max="782" width="8.85546875" style="44"/>
    <col min="783" max="783" width="17.42578125" style="44" customWidth="1"/>
    <col min="784" max="785" width="8.85546875" style="44"/>
    <col min="786" max="786" width="36.85546875" style="44" customWidth="1"/>
    <col min="787" max="1035" width="8.85546875" style="44"/>
    <col min="1036" max="1036" width="3" style="44" customWidth="1"/>
    <col min="1037" max="1038" width="8.85546875" style="44"/>
    <col min="1039" max="1039" width="17.42578125" style="44" customWidth="1"/>
    <col min="1040" max="1041" width="8.85546875" style="44"/>
    <col min="1042" max="1042" width="36.85546875" style="44" customWidth="1"/>
    <col min="1043" max="1291" width="8.85546875" style="44"/>
    <col min="1292" max="1292" width="3" style="44" customWidth="1"/>
    <col min="1293" max="1294" width="8.85546875" style="44"/>
    <col min="1295" max="1295" width="17.42578125" style="44" customWidth="1"/>
    <col min="1296" max="1297" width="8.85546875" style="44"/>
    <col min="1298" max="1298" width="36.85546875" style="44" customWidth="1"/>
    <col min="1299" max="1547" width="8.85546875" style="44"/>
    <col min="1548" max="1548" width="3" style="44" customWidth="1"/>
    <col min="1549" max="1550" width="8.85546875" style="44"/>
    <col min="1551" max="1551" width="17.42578125" style="44" customWidth="1"/>
    <col min="1552" max="1553" width="8.85546875" style="44"/>
    <col min="1554" max="1554" width="36.85546875" style="44" customWidth="1"/>
    <col min="1555" max="1803" width="8.85546875" style="44"/>
    <col min="1804" max="1804" width="3" style="44" customWidth="1"/>
    <col min="1805" max="1806" width="8.85546875" style="44"/>
    <col min="1807" max="1807" width="17.42578125" style="44" customWidth="1"/>
    <col min="1808" max="1809" width="8.85546875" style="44"/>
    <col min="1810" max="1810" width="36.85546875" style="44" customWidth="1"/>
    <col min="1811" max="2059" width="8.85546875" style="44"/>
    <col min="2060" max="2060" width="3" style="44" customWidth="1"/>
    <col min="2061" max="2062" width="8.85546875" style="44"/>
    <col min="2063" max="2063" width="17.42578125" style="44" customWidth="1"/>
    <col min="2064" max="2065" width="8.85546875" style="44"/>
    <col min="2066" max="2066" width="36.85546875" style="44" customWidth="1"/>
    <col min="2067" max="2315" width="8.85546875" style="44"/>
    <col min="2316" max="2316" width="3" style="44" customWidth="1"/>
    <col min="2317" max="2318" width="8.85546875" style="44"/>
    <col min="2319" max="2319" width="17.42578125" style="44" customWidth="1"/>
    <col min="2320" max="2321" width="8.85546875" style="44"/>
    <col min="2322" max="2322" width="36.85546875" style="44" customWidth="1"/>
    <col min="2323" max="2571" width="8.85546875" style="44"/>
    <col min="2572" max="2572" width="3" style="44" customWidth="1"/>
    <col min="2573" max="2574" width="8.85546875" style="44"/>
    <col min="2575" max="2575" width="17.42578125" style="44" customWidth="1"/>
    <col min="2576" max="2577" width="8.85546875" style="44"/>
    <col min="2578" max="2578" width="36.85546875" style="44" customWidth="1"/>
    <col min="2579" max="2827" width="8.85546875" style="44"/>
    <col min="2828" max="2828" width="3" style="44" customWidth="1"/>
    <col min="2829" max="2830" width="8.85546875" style="44"/>
    <col min="2831" max="2831" width="17.42578125" style="44" customWidth="1"/>
    <col min="2832" max="2833" width="8.85546875" style="44"/>
    <col min="2834" max="2834" width="36.85546875" style="44" customWidth="1"/>
    <col min="2835" max="3083" width="8.85546875" style="44"/>
    <col min="3084" max="3084" width="3" style="44" customWidth="1"/>
    <col min="3085" max="3086" width="8.85546875" style="44"/>
    <col min="3087" max="3087" width="17.42578125" style="44" customWidth="1"/>
    <col min="3088" max="3089" width="8.85546875" style="44"/>
    <col min="3090" max="3090" width="36.85546875" style="44" customWidth="1"/>
    <col min="3091" max="3339" width="8.85546875" style="44"/>
    <col min="3340" max="3340" width="3" style="44" customWidth="1"/>
    <col min="3341" max="3342" width="8.85546875" style="44"/>
    <col min="3343" max="3343" width="17.42578125" style="44" customWidth="1"/>
    <col min="3344" max="3345" width="8.85546875" style="44"/>
    <col min="3346" max="3346" width="36.85546875" style="44" customWidth="1"/>
    <col min="3347" max="3595" width="8.85546875" style="44"/>
    <col min="3596" max="3596" width="3" style="44" customWidth="1"/>
    <col min="3597" max="3598" width="8.85546875" style="44"/>
    <col min="3599" max="3599" width="17.42578125" style="44" customWidth="1"/>
    <col min="3600" max="3601" width="8.85546875" style="44"/>
    <col min="3602" max="3602" width="36.85546875" style="44" customWidth="1"/>
    <col min="3603" max="3851" width="8.85546875" style="44"/>
    <col min="3852" max="3852" width="3" style="44" customWidth="1"/>
    <col min="3853" max="3854" width="8.85546875" style="44"/>
    <col min="3855" max="3855" width="17.42578125" style="44" customWidth="1"/>
    <col min="3856" max="3857" width="8.85546875" style="44"/>
    <col min="3858" max="3858" width="36.85546875" style="44" customWidth="1"/>
    <col min="3859" max="4107" width="8.85546875" style="44"/>
    <col min="4108" max="4108" width="3" style="44" customWidth="1"/>
    <col min="4109" max="4110" width="8.85546875" style="44"/>
    <col min="4111" max="4111" width="17.42578125" style="44" customWidth="1"/>
    <col min="4112" max="4113" width="8.85546875" style="44"/>
    <col min="4114" max="4114" width="36.85546875" style="44" customWidth="1"/>
    <col min="4115" max="4363" width="8.85546875" style="44"/>
    <col min="4364" max="4364" width="3" style="44" customWidth="1"/>
    <col min="4365" max="4366" width="8.85546875" style="44"/>
    <col min="4367" max="4367" width="17.42578125" style="44" customWidth="1"/>
    <col min="4368" max="4369" width="8.85546875" style="44"/>
    <col min="4370" max="4370" width="36.85546875" style="44" customWidth="1"/>
    <col min="4371" max="4619" width="8.85546875" style="44"/>
    <col min="4620" max="4620" width="3" style="44" customWidth="1"/>
    <col min="4621" max="4622" width="8.85546875" style="44"/>
    <col min="4623" max="4623" width="17.42578125" style="44" customWidth="1"/>
    <col min="4624" max="4625" width="8.85546875" style="44"/>
    <col min="4626" max="4626" width="36.85546875" style="44" customWidth="1"/>
    <col min="4627" max="4875" width="8.85546875" style="44"/>
    <col min="4876" max="4876" width="3" style="44" customWidth="1"/>
    <col min="4877" max="4878" width="8.85546875" style="44"/>
    <col min="4879" max="4879" width="17.42578125" style="44" customWidth="1"/>
    <col min="4880" max="4881" width="8.85546875" style="44"/>
    <col min="4882" max="4882" width="36.85546875" style="44" customWidth="1"/>
    <col min="4883" max="5131" width="8.85546875" style="44"/>
    <col min="5132" max="5132" width="3" style="44" customWidth="1"/>
    <col min="5133" max="5134" width="8.85546875" style="44"/>
    <col min="5135" max="5135" width="17.42578125" style="44" customWidth="1"/>
    <col min="5136" max="5137" width="8.85546875" style="44"/>
    <col min="5138" max="5138" width="36.85546875" style="44" customWidth="1"/>
    <col min="5139" max="5387" width="8.85546875" style="44"/>
    <col min="5388" max="5388" width="3" style="44" customWidth="1"/>
    <col min="5389" max="5390" width="8.85546875" style="44"/>
    <col min="5391" max="5391" width="17.42578125" style="44" customWidth="1"/>
    <col min="5392" max="5393" width="8.85546875" style="44"/>
    <col min="5394" max="5394" width="36.85546875" style="44" customWidth="1"/>
    <col min="5395" max="5643" width="8.85546875" style="44"/>
    <col min="5644" max="5644" width="3" style="44" customWidth="1"/>
    <col min="5645" max="5646" width="8.85546875" style="44"/>
    <col min="5647" max="5647" width="17.42578125" style="44" customWidth="1"/>
    <col min="5648" max="5649" width="8.85546875" style="44"/>
    <col min="5650" max="5650" width="36.85546875" style="44" customWidth="1"/>
    <col min="5651" max="5899" width="8.85546875" style="44"/>
    <col min="5900" max="5900" width="3" style="44" customWidth="1"/>
    <col min="5901" max="5902" width="8.85546875" style="44"/>
    <col min="5903" max="5903" width="17.42578125" style="44" customWidth="1"/>
    <col min="5904" max="5905" width="8.85546875" style="44"/>
    <col min="5906" max="5906" width="36.85546875" style="44" customWidth="1"/>
    <col min="5907" max="6155" width="8.85546875" style="44"/>
    <col min="6156" max="6156" width="3" style="44" customWidth="1"/>
    <col min="6157" max="6158" width="8.85546875" style="44"/>
    <col min="6159" max="6159" width="17.42578125" style="44" customWidth="1"/>
    <col min="6160" max="6161" width="8.85546875" style="44"/>
    <col min="6162" max="6162" width="36.85546875" style="44" customWidth="1"/>
    <col min="6163" max="6411" width="8.85546875" style="44"/>
    <col min="6412" max="6412" width="3" style="44" customWidth="1"/>
    <col min="6413" max="6414" width="8.85546875" style="44"/>
    <col min="6415" max="6415" width="17.42578125" style="44" customWidth="1"/>
    <col min="6416" max="6417" width="8.85546875" style="44"/>
    <col min="6418" max="6418" width="36.85546875" style="44" customWidth="1"/>
    <col min="6419" max="6667" width="8.85546875" style="44"/>
    <col min="6668" max="6668" width="3" style="44" customWidth="1"/>
    <col min="6669" max="6670" width="8.85546875" style="44"/>
    <col min="6671" max="6671" width="17.42578125" style="44" customWidth="1"/>
    <col min="6672" max="6673" width="8.85546875" style="44"/>
    <col min="6674" max="6674" width="36.85546875" style="44" customWidth="1"/>
    <col min="6675" max="6923" width="8.85546875" style="44"/>
    <col min="6924" max="6924" width="3" style="44" customWidth="1"/>
    <col min="6925" max="6926" width="8.85546875" style="44"/>
    <col min="6927" max="6927" width="17.42578125" style="44" customWidth="1"/>
    <col min="6928" max="6929" width="8.85546875" style="44"/>
    <col min="6930" max="6930" width="36.85546875" style="44" customWidth="1"/>
    <col min="6931" max="7179" width="8.85546875" style="44"/>
    <col min="7180" max="7180" width="3" style="44" customWidth="1"/>
    <col min="7181" max="7182" width="8.85546875" style="44"/>
    <col min="7183" max="7183" width="17.42578125" style="44" customWidth="1"/>
    <col min="7184" max="7185" width="8.85546875" style="44"/>
    <col min="7186" max="7186" width="36.85546875" style="44" customWidth="1"/>
    <col min="7187" max="7435" width="8.85546875" style="44"/>
    <col min="7436" max="7436" width="3" style="44" customWidth="1"/>
    <col min="7437" max="7438" width="8.85546875" style="44"/>
    <col min="7439" max="7439" width="17.42578125" style="44" customWidth="1"/>
    <col min="7440" max="7441" width="8.85546875" style="44"/>
    <col min="7442" max="7442" width="36.85546875" style="44" customWidth="1"/>
    <col min="7443" max="7691" width="8.85546875" style="44"/>
    <col min="7692" max="7692" width="3" style="44" customWidth="1"/>
    <col min="7693" max="7694" width="8.85546875" style="44"/>
    <col min="7695" max="7695" width="17.42578125" style="44" customWidth="1"/>
    <col min="7696" max="7697" width="8.85546875" style="44"/>
    <col min="7698" max="7698" width="36.85546875" style="44" customWidth="1"/>
    <col min="7699" max="7947" width="8.85546875" style="44"/>
    <col min="7948" max="7948" width="3" style="44" customWidth="1"/>
    <col min="7949" max="7950" width="8.85546875" style="44"/>
    <col min="7951" max="7951" width="17.42578125" style="44" customWidth="1"/>
    <col min="7952" max="7953" width="8.85546875" style="44"/>
    <col min="7954" max="7954" width="36.85546875" style="44" customWidth="1"/>
    <col min="7955" max="8203" width="8.85546875" style="44"/>
    <col min="8204" max="8204" width="3" style="44" customWidth="1"/>
    <col min="8205" max="8206" width="8.85546875" style="44"/>
    <col min="8207" max="8207" width="17.42578125" style="44" customWidth="1"/>
    <col min="8208" max="8209" width="8.85546875" style="44"/>
    <col min="8210" max="8210" width="36.85546875" style="44" customWidth="1"/>
    <col min="8211" max="8459" width="8.85546875" style="44"/>
    <col min="8460" max="8460" width="3" style="44" customWidth="1"/>
    <col min="8461" max="8462" width="8.85546875" style="44"/>
    <col min="8463" max="8463" width="17.42578125" style="44" customWidth="1"/>
    <col min="8464" max="8465" width="8.85546875" style="44"/>
    <col min="8466" max="8466" width="36.85546875" style="44" customWidth="1"/>
    <col min="8467" max="8715" width="8.85546875" style="44"/>
    <col min="8716" max="8716" width="3" style="44" customWidth="1"/>
    <col min="8717" max="8718" width="8.85546875" style="44"/>
    <col min="8719" max="8719" width="17.42578125" style="44" customWidth="1"/>
    <col min="8720" max="8721" width="8.85546875" style="44"/>
    <col min="8722" max="8722" width="36.85546875" style="44" customWidth="1"/>
    <col min="8723" max="8971" width="8.85546875" style="44"/>
    <col min="8972" max="8972" width="3" style="44" customWidth="1"/>
    <col min="8973" max="8974" width="8.85546875" style="44"/>
    <col min="8975" max="8975" width="17.42578125" style="44" customWidth="1"/>
    <col min="8976" max="8977" width="8.85546875" style="44"/>
    <col min="8978" max="8978" width="36.85546875" style="44" customWidth="1"/>
    <col min="8979" max="9227" width="8.85546875" style="44"/>
    <col min="9228" max="9228" width="3" style="44" customWidth="1"/>
    <col min="9229" max="9230" width="8.85546875" style="44"/>
    <col min="9231" max="9231" width="17.42578125" style="44" customWidth="1"/>
    <col min="9232" max="9233" width="8.85546875" style="44"/>
    <col min="9234" max="9234" width="36.85546875" style="44" customWidth="1"/>
    <col min="9235" max="9483" width="8.85546875" style="44"/>
    <col min="9484" max="9484" width="3" style="44" customWidth="1"/>
    <col min="9485" max="9486" width="8.85546875" style="44"/>
    <col min="9487" max="9487" width="17.42578125" style="44" customWidth="1"/>
    <col min="9488" max="9489" width="8.85546875" style="44"/>
    <col min="9490" max="9490" width="36.85546875" style="44" customWidth="1"/>
    <col min="9491" max="9739" width="8.85546875" style="44"/>
    <col min="9740" max="9740" width="3" style="44" customWidth="1"/>
    <col min="9741" max="9742" width="8.85546875" style="44"/>
    <col min="9743" max="9743" width="17.42578125" style="44" customWidth="1"/>
    <col min="9744" max="9745" width="8.85546875" style="44"/>
    <col min="9746" max="9746" width="36.85546875" style="44" customWidth="1"/>
    <col min="9747" max="9995" width="8.85546875" style="44"/>
    <col min="9996" max="9996" width="3" style="44" customWidth="1"/>
    <col min="9997" max="9998" width="8.85546875" style="44"/>
    <col min="9999" max="9999" width="17.42578125" style="44" customWidth="1"/>
    <col min="10000" max="10001" width="8.85546875" style="44"/>
    <col min="10002" max="10002" width="36.85546875" style="44" customWidth="1"/>
    <col min="10003" max="10251" width="8.85546875" style="44"/>
    <col min="10252" max="10252" width="3" style="44" customWidth="1"/>
    <col min="10253" max="10254" width="8.85546875" style="44"/>
    <col min="10255" max="10255" width="17.42578125" style="44" customWidth="1"/>
    <col min="10256" max="10257" width="8.85546875" style="44"/>
    <col min="10258" max="10258" width="36.85546875" style="44" customWidth="1"/>
    <col min="10259" max="10507" width="8.85546875" style="44"/>
    <col min="10508" max="10508" width="3" style="44" customWidth="1"/>
    <col min="10509" max="10510" width="8.85546875" style="44"/>
    <col min="10511" max="10511" width="17.42578125" style="44" customWidth="1"/>
    <col min="10512" max="10513" width="8.85546875" style="44"/>
    <col min="10514" max="10514" width="36.85546875" style="44" customWidth="1"/>
    <col min="10515" max="10763" width="8.85546875" style="44"/>
    <col min="10764" max="10764" width="3" style="44" customWidth="1"/>
    <col min="10765" max="10766" width="8.85546875" style="44"/>
    <col min="10767" max="10767" width="17.42578125" style="44" customWidth="1"/>
    <col min="10768" max="10769" width="8.85546875" style="44"/>
    <col min="10770" max="10770" width="36.85546875" style="44" customWidth="1"/>
    <col min="10771" max="11019" width="8.85546875" style="44"/>
    <col min="11020" max="11020" width="3" style="44" customWidth="1"/>
    <col min="11021" max="11022" width="8.85546875" style="44"/>
    <col min="11023" max="11023" width="17.42578125" style="44" customWidth="1"/>
    <col min="11024" max="11025" width="8.85546875" style="44"/>
    <col min="11026" max="11026" width="36.85546875" style="44" customWidth="1"/>
    <col min="11027" max="11275" width="8.85546875" style="44"/>
    <col min="11276" max="11276" width="3" style="44" customWidth="1"/>
    <col min="11277" max="11278" width="8.85546875" style="44"/>
    <col min="11279" max="11279" width="17.42578125" style="44" customWidth="1"/>
    <col min="11280" max="11281" width="8.85546875" style="44"/>
    <col min="11282" max="11282" width="36.85546875" style="44" customWidth="1"/>
    <col min="11283" max="11531" width="8.85546875" style="44"/>
    <col min="11532" max="11532" width="3" style="44" customWidth="1"/>
    <col min="11533" max="11534" width="8.85546875" style="44"/>
    <col min="11535" max="11535" width="17.42578125" style="44" customWidth="1"/>
    <col min="11536" max="11537" width="8.85546875" style="44"/>
    <col min="11538" max="11538" width="36.85546875" style="44" customWidth="1"/>
    <col min="11539" max="11787" width="8.85546875" style="44"/>
    <col min="11788" max="11788" width="3" style="44" customWidth="1"/>
    <col min="11789" max="11790" width="8.85546875" style="44"/>
    <col min="11791" max="11791" width="17.42578125" style="44" customWidth="1"/>
    <col min="11792" max="11793" width="8.85546875" style="44"/>
    <col min="11794" max="11794" width="36.85546875" style="44" customWidth="1"/>
    <col min="11795" max="12043" width="8.85546875" style="44"/>
    <col min="12044" max="12044" width="3" style="44" customWidth="1"/>
    <col min="12045" max="12046" width="8.85546875" style="44"/>
    <col min="12047" max="12047" width="17.42578125" style="44" customWidth="1"/>
    <col min="12048" max="12049" width="8.85546875" style="44"/>
    <col min="12050" max="12050" width="36.85546875" style="44" customWidth="1"/>
    <col min="12051" max="12299" width="8.85546875" style="44"/>
    <col min="12300" max="12300" width="3" style="44" customWidth="1"/>
    <col min="12301" max="12302" width="8.85546875" style="44"/>
    <col min="12303" max="12303" width="17.42578125" style="44" customWidth="1"/>
    <col min="12304" max="12305" width="8.85546875" style="44"/>
    <col min="12306" max="12306" width="36.85546875" style="44" customWidth="1"/>
    <col min="12307" max="12555" width="8.85546875" style="44"/>
    <col min="12556" max="12556" width="3" style="44" customWidth="1"/>
    <col min="12557" max="12558" width="8.85546875" style="44"/>
    <col min="12559" max="12559" width="17.42578125" style="44" customWidth="1"/>
    <col min="12560" max="12561" width="8.85546875" style="44"/>
    <col min="12562" max="12562" width="36.85546875" style="44" customWidth="1"/>
    <col min="12563" max="12811" width="8.85546875" style="44"/>
    <col min="12812" max="12812" width="3" style="44" customWidth="1"/>
    <col min="12813" max="12814" width="8.85546875" style="44"/>
    <col min="12815" max="12815" width="17.42578125" style="44" customWidth="1"/>
    <col min="12816" max="12817" width="8.85546875" style="44"/>
    <col min="12818" max="12818" width="36.85546875" style="44" customWidth="1"/>
    <col min="12819" max="13067" width="8.85546875" style="44"/>
    <col min="13068" max="13068" width="3" style="44" customWidth="1"/>
    <col min="13069" max="13070" width="8.85546875" style="44"/>
    <col min="13071" max="13071" width="17.42578125" style="44" customWidth="1"/>
    <col min="13072" max="13073" width="8.85546875" style="44"/>
    <col min="13074" max="13074" width="36.85546875" style="44" customWidth="1"/>
    <col min="13075" max="13323" width="8.85546875" style="44"/>
    <col min="13324" max="13324" width="3" style="44" customWidth="1"/>
    <col min="13325" max="13326" width="8.85546875" style="44"/>
    <col min="13327" max="13327" width="17.42578125" style="44" customWidth="1"/>
    <col min="13328" max="13329" width="8.85546875" style="44"/>
    <col min="13330" max="13330" width="36.85546875" style="44" customWidth="1"/>
    <col min="13331" max="13579" width="8.85546875" style="44"/>
    <col min="13580" max="13580" width="3" style="44" customWidth="1"/>
    <col min="13581" max="13582" width="8.85546875" style="44"/>
    <col min="13583" max="13583" width="17.42578125" style="44" customWidth="1"/>
    <col min="13584" max="13585" width="8.85546875" style="44"/>
    <col min="13586" max="13586" width="36.85546875" style="44" customWidth="1"/>
    <col min="13587" max="13835" width="8.85546875" style="44"/>
    <col min="13836" max="13836" width="3" style="44" customWidth="1"/>
    <col min="13837" max="13838" width="8.85546875" style="44"/>
    <col min="13839" max="13839" width="17.42578125" style="44" customWidth="1"/>
    <col min="13840" max="13841" width="8.85546875" style="44"/>
    <col min="13842" max="13842" width="36.85546875" style="44" customWidth="1"/>
    <col min="13843" max="14091" width="8.85546875" style="44"/>
    <col min="14092" max="14092" width="3" style="44" customWidth="1"/>
    <col min="14093" max="14094" width="8.85546875" style="44"/>
    <col min="14095" max="14095" width="17.42578125" style="44" customWidth="1"/>
    <col min="14096" max="14097" width="8.85546875" style="44"/>
    <col min="14098" max="14098" width="36.85546875" style="44" customWidth="1"/>
    <col min="14099" max="14347" width="8.85546875" style="44"/>
    <col min="14348" max="14348" width="3" style="44" customWidth="1"/>
    <col min="14349" max="14350" width="8.85546875" style="44"/>
    <col min="14351" max="14351" width="17.42578125" style="44" customWidth="1"/>
    <col min="14352" max="14353" width="8.85546875" style="44"/>
    <col min="14354" max="14354" width="36.85546875" style="44" customWidth="1"/>
    <col min="14355" max="14603" width="8.85546875" style="44"/>
    <col min="14604" max="14604" width="3" style="44" customWidth="1"/>
    <col min="14605" max="14606" width="8.85546875" style="44"/>
    <col min="14607" max="14607" width="17.42578125" style="44" customWidth="1"/>
    <col min="14608" max="14609" width="8.85546875" style="44"/>
    <col min="14610" max="14610" width="36.85546875" style="44" customWidth="1"/>
    <col min="14611" max="14859" width="8.85546875" style="44"/>
    <col min="14860" max="14860" width="3" style="44" customWidth="1"/>
    <col min="14861" max="14862" width="8.85546875" style="44"/>
    <col min="14863" max="14863" width="17.42578125" style="44" customWidth="1"/>
    <col min="14864" max="14865" width="8.85546875" style="44"/>
    <col min="14866" max="14866" width="36.85546875" style="44" customWidth="1"/>
    <col min="14867" max="15115" width="8.85546875" style="44"/>
    <col min="15116" max="15116" width="3" style="44" customWidth="1"/>
    <col min="15117" max="15118" width="8.85546875" style="44"/>
    <col min="15119" max="15119" width="17.42578125" style="44" customWidth="1"/>
    <col min="15120" max="15121" width="8.85546875" style="44"/>
    <col min="15122" max="15122" width="36.85546875" style="44" customWidth="1"/>
    <col min="15123" max="15371" width="8.85546875" style="44"/>
    <col min="15372" max="15372" width="3" style="44" customWidth="1"/>
    <col min="15373" max="15374" width="8.85546875" style="44"/>
    <col min="15375" max="15375" width="17.42578125" style="44" customWidth="1"/>
    <col min="15376" max="15377" width="8.85546875" style="44"/>
    <col min="15378" max="15378" width="36.85546875" style="44" customWidth="1"/>
    <col min="15379" max="15627" width="8.85546875" style="44"/>
    <col min="15628" max="15628" width="3" style="44" customWidth="1"/>
    <col min="15629" max="15630" width="8.85546875" style="44"/>
    <col min="15631" max="15631" width="17.42578125" style="44" customWidth="1"/>
    <col min="15632" max="15633" width="8.85546875" style="44"/>
    <col min="15634" max="15634" width="36.85546875" style="44" customWidth="1"/>
    <col min="15635" max="15883" width="8.85546875" style="44"/>
    <col min="15884" max="15884" width="3" style="44" customWidth="1"/>
    <col min="15885" max="15886" width="8.85546875" style="44"/>
    <col min="15887" max="15887" width="17.42578125" style="44" customWidth="1"/>
    <col min="15888" max="15889" width="8.85546875" style="44"/>
    <col min="15890" max="15890" width="36.85546875" style="44" customWidth="1"/>
    <col min="15891" max="16139" width="8.85546875" style="44"/>
    <col min="16140" max="16140" width="3" style="44" customWidth="1"/>
    <col min="16141" max="16142" width="8.85546875" style="44"/>
    <col min="16143" max="16143" width="17.42578125" style="44" customWidth="1"/>
    <col min="16144" max="16145" width="8.85546875" style="44"/>
    <col min="16146" max="16146" width="36.85546875" style="44" customWidth="1"/>
    <col min="16147" max="16384" width="8.85546875" style="44"/>
  </cols>
  <sheetData>
    <row r="1" spans="1:19" ht="13.15" customHeight="1" x14ac:dyDescent="0.2">
      <c r="A1" s="197" t="s">
        <v>116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3.15" customHeight="1" x14ac:dyDescent="0.2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4.6" customHeight="1" x14ac:dyDescent="0.2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s="45" customFormat="1" ht="14.25" x14ac:dyDescent="0.2">
      <c r="A4" s="91"/>
      <c r="B4" s="92" t="s">
        <v>74</v>
      </c>
      <c r="C4" s="93" t="s">
        <v>75</v>
      </c>
      <c r="D4" s="93" t="s">
        <v>76</v>
      </c>
      <c r="E4" s="94" t="s">
        <v>77</v>
      </c>
      <c r="F4" s="95" t="s">
        <v>75</v>
      </c>
      <c r="G4" s="93" t="s">
        <v>76</v>
      </c>
      <c r="H4" s="94" t="s">
        <v>77</v>
      </c>
      <c r="I4" s="95" t="s">
        <v>75</v>
      </c>
      <c r="J4" s="93" t="s">
        <v>76</v>
      </c>
      <c r="K4" s="94" t="s">
        <v>77</v>
      </c>
      <c r="L4" s="96" t="s">
        <v>75</v>
      </c>
      <c r="M4" s="93" t="s">
        <v>76</v>
      </c>
      <c r="N4" s="94" t="s">
        <v>77</v>
      </c>
      <c r="O4" s="95" t="s">
        <v>75</v>
      </c>
      <c r="P4" s="93" t="s">
        <v>76</v>
      </c>
      <c r="Q4" s="94" t="s">
        <v>77</v>
      </c>
      <c r="R4" s="97" t="s">
        <v>78</v>
      </c>
      <c r="S4" s="97" t="s">
        <v>79</v>
      </c>
    </row>
    <row r="5" spans="1:19" ht="14.45" customHeight="1" x14ac:dyDescent="0.25">
      <c r="A5" s="98">
        <v>1</v>
      </c>
      <c r="B5" s="194" t="s">
        <v>145</v>
      </c>
      <c r="C5" s="99">
        <v>770</v>
      </c>
      <c r="D5" s="99" t="s">
        <v>198</v>
      </c>
      <c r="E5" s="100">
        <v>31</v>
      </c>
      <c r="F5" s="101">
        <v>772</v>
      </c>
      <c r="G5" s="99" t="s">
        <v>199</v>
      </c>
      <c r="H5" s="102">
        <v>23</v>
      </c>
      <c r="I5" s="103"/>
      <c r="J5" s="104"/>
      <c r="K5" s="102"/>
      <c r="L5" s="105"/>
      <c r="M5" s="99"/>
      <c r="N5" s="102"/>
      <c r="O5" s="101"/>
      <c r="P5" s="99"/>
      <c r="Q5" s="102"/>
      <c r="R5" s="104" t="s">
        <v>200</v>
      </c>
      <c r="S5" s="104" t="s">
        <v>201</v>
      </c>
    </row>
    <row r="6" spans="1:19" ht="15" x14ac:dyDescent="0.25">
      <c r="A6" s="98">
        <v>2</v>
      </c>
      <c r="B6" s="194" t="s">
        <v>146</v>
      </c>
      <c r="C6" s="99">
        <v>768</v>
      </c>
      <c r="D6" s="99" t="s">
        <v>118</v>
      </c>
      <c r="E6" s="100">
        <v>22</v>
      </c>
      <c r="F6" s="101">
        <v>3139</v>
      </c>
      <c r="G6" s="99" t="s">
        <v>202</v>
      </c>
      <c r="H6" s="102">
        <v>32</v>
      </c>
      <c r="I6" s="103"/>
      <c r="J6" s="104"/>
      <c r="K6" s="102"/>
      <c r="L6" s="105"/>
      <c r="M6" s="99"/>
      <c r="N6" s="102"/>
      <c r="O6" s="101"/>
      <c r="P6" s="99"/>
      <c r="Q6" s="102"/>
      <c r="R6" s="104" t="s">
        <v>201</v>
      </c>
      <c r="S6" s="104" t="s">
        <v>201</v>
      </c>
    </row>
    <row r="7" spans="1:19" ht="15" x14ac:dyDescent="0.25">
      <c r="A7" s="98">
        <v>3</v>
      </c>
      <c r="B7" s="42" t="s">
        <v>147</v>
      </c>
      <c r="C7" s="99">
        <v>5237</v>
      </c>
      <c r="D7" s="99" t="s">
        <v>226</v>
      </c>
      <c r="E7" s="100">
        <v>9</v>
      </c>
      <c r="F7" s="101">
        <v>5245</v>
      </c>
      <c r="G7" s="99" t="s">
        <v>227</v>
      </c>
      <c r="H7" s="102">
        <v>95</v>
      </c>
      <c r="I7" s="103">
        <v>5288</v>
      </c>
      <c r="J7" s="104" t="s">
        <v>228</v>
      </c>
      <c r="K7" s="102">
        <v>10</v>
      </c>
      <c r="L7" s="105"/>
      <c r="M7" s="99"/>
      <c r="N7" s="102"/>
      <c r="O7" s="101"/>
      <c r="P7" s="99"/>
      <c r="Q7" s="102"/>
      <c r="R7" s="104" t="s">
        <v>229</v>
      </c>
      <c r="S7" s="104" t="s">
        <v>230</v>
      </c>
    </row>
    <row r="8" spans="1:19" ht="15" x14ac:dyDescent="0.25">
      <c r="A8" s="98">
        <v>4</v>
      </c>
      <c r="B8" s="42" t="s">
        <v>148</v>
      </c>
      <c r="C8" s="99">
        <v>5263</v>
      </c>
      <c r="D8" s="99" t="s">
        <v>231</v>
      </c>
      <c r="E8" s="100">
        <v>26</v>
      </c>
      <c r="F8" s="101">
        <v>5246</v>
      </c>
      <c r="G8" s="99" t="s">
        <v>232</v>
      </c>
      <c r="H8" s="102">
        <v>33</v>
      </c>
      <c r="I8" s="103"/>
      <c r="J8" s="104"/>
      <c r="K8" s="102"/>
      <c r="L8" s="105"/>
      <c r="M8" s="99"/>
      <c r="N8" s="102"/>
      <c r="O8" s="101"/>
      <c r="P8" s="99"/>
      <c r="Q8" s="102"/>
      <c r="R8" s="104" t="s">
        <v>233</v>
      </c>
      <c r="S8" s="104" t="s">
        <v>230</v>
      </c>
    </row>
    <row r="9" spans="1:19" ht="15" x14ac:dyDescent="0.25">
      <c r="A9" s="98">
        <v>5</v>
      </c>
      <c r="B9" s="42" t="s">
        <v>149</v>
      </c>
      <c r="C9" s="99">
        <v>1349</v>
      </c>
      <c r="D9" s="99" t="s">
        <v>168</v>
      </c>
      <c r="E9" s="100">
        <v>28</v>
      </c>
      <c r="F9" s="101">
        <v>1350</v>
      </c>
      <c r="G9" s="99" t="s">
        <v>169</v>
      </c>
      <c r="H9" s="102">
        <v>7</v>
      </c>
      <c r="I9" s="103"/>
      <c r="J9" s="104"/>
      <c r="K9" s="102"/>
      <c r="L9" s="105"/>
      <c r="M9" s="99"/>
      <c r="N9" s="102"/>
      <c r="O9" s="101"/>
      <c r="P9" s="99"/>
      <c r="Q9" s="102"/>
      <c r="R9" s="104" t="s">
        <v>174</v>
      </c>
      <c r="S9" s="104" t="s">
        <v>176</v>
      </c>
    </row>
    <row r="10" spans="1:19" ht="15" x14ac:dyDescent="0.25">
      <c r="A10" s="98">
        <v>6</v>
      </c>
      <c r="B10" s="42" t="s">
        <v>150</v>
      </c>
      <c r="C10" s="99">
        <v>1352</v>
      </c>
      <c r="D10" s="99" t="s">
        <v>170</v>
      </c>
      <c r="E10" s="100">
        <v>69</v>
      </c>
      <c r="F10" s="101">
        <v>2396</v>
      </c>
      <c r="G10" s="99" t="s">
        <v>171</v>
      </c>
      <c r="H10" s="102">
        <v>15</v>
      </c>
      <c r="I10" s="103"/>
      <c r="J10" s="104"/>
      <c r="K10" s="102"/>
      <c r="L10" s="105"/>
      <c r="M10" s="99"/>
      <c r="N10" s="102"/>
      <c r="O10" s="101"/>
      <c r="P10" s="99"/>
      <c r="Q10" s="102"/>
      <c r="R10" s="104" t="s">
        <v>175</v>
      </c>
      <c r="S10" s="104" t="s">
        <v>176</v>
      </c>
    </row>
    <row r="11" spans="1:19" ht="15" x14ac:dyDescent="0.25">
      <c r="A11" s="98">
        <v>7</v>
      </c>
      <c r="B11" s="42" t="s">
        <v>151</v>
      </c>
      <c r="C11" s="99">
        <v>2756</v>
      </c>
      <c r="D11" s="99" t="s">
        <v>178</v>
      </c>
      <c r="E11" s="100">
        <v>99</v>
      </c>
      <c r="F11" s="101">
        <v>2757</v>
      </c>
      <c r="G11" s="99" t="s">
        <v>179</v>
      </c>
      <c r="H11" s="102">
        <v>82</v>
      </c>
      <c r="I11" s="103">
        <v>5094</v>
      </c>
      <c r="J11" s="104" t="s">
        <v>180</v>
      </c>
      <c r="K11" s="102">
        <v>41</v>
      </c>
      <c r="L11" s="105"/>
      <c r="M11" s="99"/>
      <c r="N11" s="102"/>
      <c r="O11" s="101"/>
      <c r="P11" s="99"/>
      <c r="Q11" s="102"/>
      <c r="R11" s="104" t="s">
        <v>181</v>
      </c>
      <c r="S11" s="104" t="s">
        <v>182</v>
      </c>
    </row>
    <row r="12" spans="1:19" ht="15" x14ac:dyDescent="0.25">
      <c r="A12" s="98">
        <v>8</v>
      </c>
      <c r="B12" s="42" t="s">
        <v>152</v>
      </c>
      <c r="C12" s="99">
        <v>2758</v>
      </c>
      <c r="D12" s="99" t="s">
        <v>183</v>
      </c>
      <c r="E12" s="100">
        <v>21</v>
      </c>
      <c r="F12" s="101">
        <v>4387</v>
      </c>
      <c r="G12" s="99" t="s">
        <v>184</v>
      </c>
      <c r="H12" s="102">
        <v>96</v>
      </c>
      <c r="I12" s="103"/>
      <c r="J12" s="104"/>
      <c r="K12" s="102"/>
      <c r="L12" s="105"/>
      <c r="M12" s="99"/>
      <c r="N12" s="102"/>
      <c r="O12" s="101"/>
      <c r="P12" s="99"/>
      <c r="Q12" s="102"/>
      <c r="R12" s="104" t="s">
        <v>185</v>
      </c>
      <c r="S12" s="104" t="s">
        <v>182</v>
      </c>
    </row>
    <row r="13" spans="1:19" ht="15" x14ac:dyDescent="0.25">
      <c r="A13" s="98">
        <v>9</v>
      </c>
      <c r="B13" s="42" t="s">
        <v>153</v>
      </c>
      <c r="C13" s="99">
        <v>2749</v>
      </c>
      <c r="D13" s="99" t="s">
        <v>203</v>
      </c>
      <c r="E13" s="100">
        <v>14</v>
      </c>
      <c r="F13" s="101">
        <v>3082</v>
      </c>
      <c r="G13" s="99" t="s">
        <v>204</v>
      </c>
      <c r="H13" s="102">
        <v>15</v>
      </c>
      <c r="I13" s="103"/>
      <c r="J13" s="104"/>
      <c r="K13" s="102"/>
      <c r="L13" s="105"/>
      <c r="M13" s="99"/>
      <c r="N13" s="102"/>
      <c r="O13" s="101"/>
      <c r="P13" s="99"/>
      <c r="Q13" s="102"/>
      <c r="R13" s="104" t="s">
        <v>205</v>
      </c>
      <c r="S13" s="104" t="s">
        <v>206</v>
      </c>
    </row>
    <row r="14" spans="1:19" ht="15" x14ac:dyDescent="0.25">
      <c r="A14" s="98">
        <v>10</v>
      </c>
      <c r="B14" s="42" t="s">
        <v>154</v>
      </c>
      <c r="C14" s="99">
        <v>2762</v>
      </c>
      <c r="D14" s="99" t="s">
        <v>207</v>
      </c>
      <c r="E14" s="100">
        <v>11</v>
      </c>
      <c r="F14" s="101">
        <v>2221</v>
      </c>
      <c r="G14" s="99" t="s">
        <v>208</v>
      </c>
      <c r="H14" s="102">
        <v>9</v>
      </c>
      <c r="I14" s="103"/>
      <c r="J14" s="104"/>
      <c r="K14" s="102"/>
      <c r="L14" s="105"/>
      <c r="M14" s="99"/>
      <c r="N14" s="102"/>
      <c r="O14" s="101"/>
      <c r="P14" s="99"/>
      <c r="Q14" s="102"/>
      <c r="R14" s="104" t="s">
        <v>209</v>
      </c>
      <c r="S14" s="104" t="s">
        <v>206</v>
      </c>
    </row>
    <row r="15" spans="1:19" ht="15" x14ac:dyDescent="0.25">
      <c r="A15" s="98">
        <v>11</v>
      </c>
      <c r="B15" s="42" t="s">
        <v>155</v>
      </c>
      <c r="C15" s="99">
        <v>4397</v>
      </c>
      <c r="D15" s="99" t="s">
        <v>189</v>
      </c>
      <c r="E15" s="100">
        <v>10</v>
      </c>
      <c r="F15" s="101">
        <v>6521</v>
      </c>
      <c r="G15" s="99" t="s">
        <v>190</v>
      </c>
      <c r="H15" s="102">
        <v>5</v>
      </c>
      <c r="I15" s="103">
        <v>6195</v>
      </c>
      <c r="J15" s="104" t="s">
        <v>191</v>
      </c>
      <c r="K15" s="102">
        <v>8</v>
      </c>
      <c r="L15" s="105"/>
      <c r="M15" s="99"/>
      <c r="N15" s="102"/>
      <c r="O15" s="101"/>
      <c r="P15" s="99"/>
      <c r="Q15" s="102"/>
      <c r="R15" s="104" t="s">
        <v>192</v>
      </c>
      <c r="S15" s="104" t="s">
        <v>193</v>
      </c>
    </row>
    <row r="16" spans="1:19" ht="15" x14ac:dyDescent="0.25">
      <c r="A16" s="98">
        <v>12</v>
      </c>
      <c r="B16" s="42" t="s">
        <v>156</v>
      </c>
      <c r="C16" s="99">
        <v>5757</v>
      </c>
      <c r="D16" s="99" t="s">
        <v>194</v>
      </c>
      <c r="E16" s="100">
        <v>9</v>
      </c>
      <c r="F16" s="101">
        <v>6197</v>
      </c>
      <c r="G16" s="99" t="s">
        <v>195</v>
      </c>
      <c r="H16" s="102">
        <v>1</v>
      </c>
      <c r="I16" s="103">
        <v>6189</v>
      </c>
      <c r="J16" s="104" t="s">
        <v>196</v>
      </c>
      <c r="K16" s="102">
        <v>6</v>
      </c>
      <c r="L16" s="105"/>
      <c r="M16" s="99"/>
      <c r="N16" s="102"/>
      <c r="O16" s="101"/>
      <c r="P16" s="99"/>
      <c r="Q16" s="102"/>
      <c r="R16" s="104" t="s">
        <v>197</v>
      </c>
      <c r="S16" s="104" t="s">
        <v>193</v>
      </c>
    </row>
    <row r="17" spans="1:19" ht="15" x14ac:dyDescent="0.25">
      <c r="A17" s="98">
        <v>13</v>
      </c>
      <c r="B17" s="42" t="s">
        <v>157</v>
      </c>
      <c r="C17" s="99">
        <v>4103</v>
      </c>
      <c r="D17" s="99" t="s">
        <v>234</v>
      </c>
      <c r="E17" s="100">
        <v>69</v>
      </c>
      <c r="F17" s="101">
        <v>6021</v>
      </c>
      <c r="G17" s="99" t="s">
        <v>235</v>
      </c>
      <c r="H17" s="102">
        <v>22</v>
      </c>
      <c r="I17" s="103">
        <v>6027</v>
      </c>
      <c r="J17" s="104" t="s">
        <v>236</v>
      </c>
      <c r="K17" s="102">
        <v>19</v>
      </c>
      <c r="L17" s="105"/>
      <c r="M17" s="99"/>
      <c r="N17" s="102"/>
      <c r="O17" s="101"/>
      <c r="P17" s="99"/>
      <c r="Q17" s="102"/>
      <c r="R17" s="104" t="s">
        <v>237</v>
      </c>
      <c r="S17" s="104" t="s">
        <v>238</v>
      </c>
    </row>
    <row r="18" spans="1:19" ht="15" x14ac:dyDescent="0.25">
      <c r="A18" s="98">
        <v>14</v>
      </c>
      <c r="B18" s="42" t="s">
        <v>158</v>
      </c>
      <c r="C18" s="99">
        <v>3545</v>
      </c>
      <c r="D18" s="99" t="s">
        <v>239</v>
      </c>
      <c r="E18" s="100">
        <v>17</v>
      </c>
      <c r="F18" s="101">
        <v>3604</v>
      </c>
      <c r="G18" s="99" t="s">
        <v>240</v>
      </c>
      <c r="H18" s="102">
        <v>20</v>
      </c>
      <c r="I18" s="103">
        <v>6029</v>
      </c>
      <c r="J18" s="104" t="s">
        <v>241</v>
      </c>
      <c r="K18" s="102">
        <v>32</v>
      </c>
      <c r="L18" s="105"/>
      <c r="M18" s="99"/>
      <c r="N18" s="102"/>
      <c r="O18" s="101"/>
      <c r="P18" s="99"/>
      <c r="Q18" s="102"/>
      <c r="R18" s="104" t="s">
        <v>242</v>
      </c>
      <c r="S18" s="104" t="s">
        <v>238</v>
      </c>
    </row>
    <row r="19" spans="1:19" ht="15" x14ac:dyDescent="0.25">
      <c r="A19" s="98">
        <v>15</v>
      </c>
      <c r="B19" s="42" t="s">
        <v>124</v>
      </c>
      <c r="C19" s="99">
        <v>2154</v>
      </c>
      <c r="D19" s="99" t="s">
        <v>222</v>
      </c>
      <c r="E19" s="100">
        <v>16</v>
      </c>
      <c r="F19" s="101">
        <v>3543</v>
      </c>
      <c r="G19" s="99" t="s">
        <v>223</v>
      </c>
      <c r="H19" s="102">
        <v>29</v>
      </c>
      <c r="I19" s="103"/>
      <c r="J19" s="104"/>
      <c r="K19" s="102"/>
      <c r="L19" s="105"/>
      <c r="M19" s="99"/>
      <c r="N19" s="102"/>
      <c r="O19" s="101"/>
      <c r="P19" s="99"/>
      <c r="Q19" s="102"/>
      <c r="R19" s="104" t="s">
        <v>224</v>
      </c>
      <c r="S19" s="104" t="s">
        <v>225</v>
      </c>
    </row>
    <row r="20" spans="1:19" ht="15" x14ac:dyDescent="0.25">
      <c r="A20" s="98">
        <v>16</v>
      </c>
      <c r="B20" s="42" t="s">
        <v>136</v>
      </c>
      <c r="C20" s="99">
        <v>1353</v>
      </c>
      <c r="D20" s="99" t="s">
        <v>172</v>
      </c>
      <c r="E20" s="100">
        <v>22</v>
      </c>
      <c r="F20" s="101">
        <v>2322</v>
      </c>
      <c r="G20" s="99" t="s">
        <v>173</v>
      </c>
      <c r="H20" s="102">
        <v>77</v>
      </c>
      <c r="I20" s="103"/>
      <c r="J20" s="104"/>
      <c r="K20" s="102"/>
      <c r="L20" s="105"/>
      <c r="M20" s="99"/>
      <c r="N20" s="102"/>
      <c r="O20" s="101"/>
      <c r="P20" s="99"/>
      <c r="Q20" s="102"/>
      <c r="R20" s="104" t="s">
        <v>177</v>
      </c>
      <c r="S20" s="104" t="s">
        <v>176</v>
      </c>
    </row>
    <row r="21" spans="1:19" ht="15" x14ac:dyDescent="0.25">
      <c r="A21" s="98">
        <v>17</v>
      </c>
      <c r="B21" s="42" t="s">
        <v>137</v>
      </c>
      <c r="C21" s="99">
        <v>5744</v>
      </c>
      <c r="D21" s="99" t="s">
        <v>186</v>
      </c>
      <c r="E21" s="100">
        <v>97</v>
      </c>
      <c r="F21" s="101">
        <v>4385</v>
      </c>
      <c r="G21" s="99" t="s">
        <v>187</v>
      </c>
      <c r="H21" s="102">
        <v>95</v>
      </c>
      <c r="I21" s="103"/>
      <c r="J21" s="104"/>
      <c r="K21" s="102"/>
      <c r="L21" s="105"/>
      <c r="M21" s="99"/>
      <c r="N21" s="102"/>
      <c r="O21" s="101"/>
      <c r="P21" s="99"/>
      <c r="Q21" s="102"/>
      <c r="R21" s="104" t="s">
        <v>188</v>
      </c>
      <c r="S21" s="104" t="s">
        <v>182</v>
      </c>
    </row>
    <row r="22" spans="1:19" ht="15" x14ac:dyDescent="0.25">
      <c r="A22" s="98">
        <v>18</v>
      </c>
      <c r="B22" s="42" t="s">
        <v>159</v>
      </c>
      <c r="C22" s="99">
        <v>1429</v>
      </c>
      <c r="D22" s="99" t="s">
        <v>243</v>
      </c>
      <c r="E22" s="100">
        <v>4</v>
      </c>
      <c r="F22" s="101">
        <v>2289</v>
      </c>
      <c r="G22" s="99" t="s">
        <v>244</v>
      </c>
      <c r="H22" s="102">
        <v>5</v>
      </c>
      <c r="I22" s="103">
        <v>2273</v>
      </c>
      <c r="J22" s="104" t="s">
        <v>245</v>
      </c>
      <c r="K22" s="102">
        <v>9</v>
      </c>
      <c r="L22" s="105"/>
      <c r="M22" s="99"/>
      <c r="N22" s="102"/>
      <c r="O22" s="101"/>
      <c r="P22" s="99"/>
      <c r="Q22" s="102"/>
      <c r="R22" s="104" t="s">
        <v>246</v>
      </c>
      <c r="S22" s="104" t="s">
        <v>247</v>
      </c>
    </row>
    <row r="23" spans="1:19" ht="15" x14ac:dyDescent="0.25">
      <c r="A23" s="98">
        <v>19</v>
      </c>
      <c r="B23" s="42" t="s">
        <v>160</v>
      </c>
      <c r="C23" s="99">
        <v>1430</v>
      </c>
      <c r="D23" s="99" t="s">
        <v>248</v>
      </c>
      <c r="E23" s="100">
        <v>24</v>
      </c>
      <c r="F23" s="101">
        <v>3168</v>
      </c>
      <c r="G23" s="99" t="s">
        <v>249</v>
      </c>
      <c r="H23" s="102">
        <v>26</v>
      </c>
      <c r="I23" s="103">
        <v>3162</v>
      </c>
      <c r="J23" s="99" t="s">
        <v>251</v>
      </c>
      <c r="K23" s="102">
        <v>8</v>
      </c>
      <c r="L23" s="105"/>
      <c r="M23" s="99"/>
      <c r="N23" s="102"/>
      <c r="O23" s="101"/>
      <c r="P23" s="99"/>
      <c r="Q23" s="102"/>
      <c r="R23" s="104" t="s">
        <v>250</v>
      </c>
      <c r="S23" s="104" t="s">
        <v>247</v>
      </c>
    </row>
    <row r="24" spans="1:19" ht="15" x14ac:dyDescent="0.25">
      <c r="A24" s="98">
        <v>20</v>
      </c>
      <c r="B24" s="178" t="s">
        <v>161</v>
      </c>
      <c r="C24" s="99">
        <v>5497</v>
      </c>
      <c r="D24" s="99" t="s">
        <v>210</v>
      </c>
      <c r="E24" s="100">
        <v>74</v>
      </c>
      <c r="F24" s="101">
        <v>5772</v>
      </c>
      <c r="G24" s="99" t="s">
        <v>211</v>
      </c>
      <c r="H24" s="102">
        <v>69</v>
      </c>
      <c r="I24" s="103"/>
      <c r="J24" s="104"/>
      <c r="K24" s="102"/>
      <c r="L24" s="105"/>
      <c r="M24" s="99"/>
      <c r="N24" s="102"/>
      <c r="O24" s="101"/>
      <c r="P24" s="99"/>
      <c r="Q24" s="102"/>
      <c r="R24" s="104" t="s">
        <v>212</v>
      </c>
      <c r="S24" s="104" t="s">
        <v>213</v>
      </c>
    </row>
    <row r="25" spans="1:19" ht="14.45" customHeight="1" x14ac:dyDescent="0.25">
      <c r="A25" s="98">
        <v>21</v>
      </c>
      <c r="B25" s="178" t="s">
        <v>162</v>
      </c>
      <c r="C25" s="99">
        <v>5435</v>
      </c>
      <c r="D25" s="99" t="s">
        <v>214</v>
      </c>
      <c r="E25" s="100">
        <v>99</v>
      </c>
      <c r="F25" s="101">
        <v>632</v>
      </c>
      <c r="G25" s="99" t="s">
        <v>215</v>
      </c>
      <c r="H25" s="102">
        <v>2</v>
      </c>
      <c r="I25" s="103">
        <v>4485</v>
      </c>
      <c r="J25" s="104" t="s">
        <v>216</v>
      </c>
      <c r="K25" s="102">
        <v>21</v>
      </c>
      <c r="L25" s="105"/>
      <c r="M25" s="99"/>
      <c r="N25" s="102"/>
      <c r="O25" s="101"/>
      <c r="P25" s="99"/>
      <c r="Q25" s="102"/>
      <c r="R25" s="104" t="s">
        <v>217</v>
      </c>
      <c r="S25" s="104" t="s">
        <v>213</v>
      </c>
    </row>
    <row r="26" spans="1:19" ht="14.45" customHeight="1" x14ac:dyDescent="0.25">
      <c r="A26" s="98">
        <v>22</v>
      </c>
      <c r="B26" s="178" t="s">
        <v>163</v>
      </c>
      <c r="C26" s="99">
        <v>4067</v>
      </c>
      <c r="D26" s="99" t="s">
        <v>218</v>
      </c>
      <c r="E26" s="100">
        <v>93</v>
      </c>
      <c r="F26" s="101">
        <v>3984</v>
      </c>
      <c r="G26" s="99" t="s">
        <v>219</v>
      </c>
      <c r="H26" s="102">
        <v>15</v>
      </c>
      <c r="I26" s="103">
        <v>3983</v>
      </c>
      <c r="J26" s="104" t="s">
        <v>220</v>
      </c>
      <c r="K26" s="102">
        <v>44</v>
      </c>
      <c r="L26" s="105"/>
      <c r="M26" s="99"/>
      <c r="N26" s="102"/>
      <c r="O26" s="101"/>
      <c r="P26" s="99"/>
      <c r="Q26" s="102"/>
      <c r="R26" s="104" t="s">
        <v>221</v>
      </c>
      <c r="S26" s="104" t="s">
        <v>213</v>
      </c>
    </row>
    <row r="27" spans="1:19" ht="14.45" customHeight="1" x14ac:dyDescent="0.25">
      <c r="A27" s="98">
        <v>23</v>
      </c>
      <c r="B27" s="178" t="s">
        <v>129</v>
      </c>
      <c r="C27" s="99">
        <v>899</v>
      </c>
      <c r="D27" s="99" t="s">
        <v>252</v>
      </c>
      <c r="E27" s="100">
        <v>31</v>
      </c>
      <c r="F27" s="101">
        <v>3895</v>
      </c>
      <c r="G27" s="99" t="s">
        <v>253</v>
      </c>
      <c r="H27" s="102">
        <v>33</v>
      </c>
      <c r="I27" s="103">
        <v>3896</v>
      </c>
      <c r="J27" s="104" t="s">
        <v>254</v>
      </c>
      <c r="K27" s="102">
        <v>36</v>
      </c>
      <c r="L27" s="105"/>
      <c r="M27" s="99"/>
      <c r="N27" s="102"/>
      <c r="O27" s="101"/>
      <c r="P27" s="99"/>
      <c r="Q27" s="102"/>
      <c r="R27" s="104" t="s">
        <v>255</v>
      </c>
      <c r="S27" s="104" t="s">
        <v>256</v>
      </c>
    </row>
    <row r="28" spans="1:19" ht="14.45" customHeight="1" x14ac:dyDescent="0.25">
      <c r="A28" s="98">
        <v>24</v>
      </c>
      <c r="B28" s="178" t="s">
        <v>131</v>
      </c>
      <c r="C28" s="99">
        <v>458</v>
      </c>
      <c r="D28" s="99" t="s">
        <v>257</v>
      </c>
      <c r="E28" s="100">
        <v>37</v>
      </c>
      <c r="F28" s="101">
        <v>904</v>
      </c>
      <c r="G28" s="99" t="s">
        <v>258</v>
      </c>
      <c r="H28" s="102">
        <v>30</v>
      </c>
      <c r="I28" s="103">
        <v>2214</v>
      </c>
      <c r="J28" s="104" t="s">
        <v>259</v>
      </c>
      <c r="K28" s="102">
        <v>32</v>
      </c>
      <c r="L28" s="105"/>
      <c r="M28" s="99"/>
      <c r="N28" s="102"/>
      <c r="O28" s="101"/>
      <c r="P28" s="99"/>
      <c r="Q28" s="102"/>
      <c r="R28" s="104" t="s">
        <v>260</v>
      </c>
      <c r="S28" s="104" t="s">
        <v>256</v>
      </c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53"/>
  <sheetViews>
    <sheetView showGridLines="0" topLeftCell="A25" zoomScale="102" zoomScaleNormal="102" workbookViewId="0">
      <selection activeCell="M39" sqref="M39"/>
    </sheetView>
  </sheetViews>
  <sheetFormatPr defaultRowHeight="15" x14ac:dyDescent="0.2"/>
  <cols>
    <col min="1" max="1" width="9.140625" style="47"/>
    <col min="2" max="3" width="9.140625" style="61" customWidth="1"/>
    <col min="4" max="4" width="9.140625" style="61"/>
    <col min="5" max="5" width="8.85546875" style="61"/>
    <col min="6" max="6" width="34.7109375" style="61" customWidth="1"/>
    <col min="7" max="7" width="1.42578125" style="62" customWidth="1"/>
    <col min="8" max="8" width="34.7109375" style="61" customWidth="1"/>
    <col min="9" max="9" width="7.140625" style="61" customWidth="1"/>
    <col min="10" max="258" width="9.140625" style="47"/>
    <col min="259" max="260" width="9.140625" style="47" customWidth="1"/>
    <col min="261" max="261" width="9.140625" style="47"/>
    <col min="262" max="262" width="22.28515625" style="47" customWidth="1"/>
    <col min="263" max="263" width="9.140625" style="47"/>
    <col min="264" max="264" width="24.28515625" style="47" customWidth="1"/>
    <col min="265" max="514" width="9.140625" style="47"/>
    <col min="515" max="516" width="9.140625" style="47" customWidth="1"/>
    <col min="517" max="517" width="9.140625" style="47"/>
    <col min="518" max="518" width="22.28515625" style="47" customWidth="1"/>
    <col min="519" max="519" width="9.140625" style="47"/>
    <col min="520" max="520" width="24.28515625" style="47" customWidth="1"/>
    <col min="521" max="770" width="9.140625" style="47"/>
    <col min="771" max="772" width="9.140625" style="47" customWidth="1"/>
    <col min="773" max="773" width="9.140625" style="47"/>
    <col min="774" max="774" width="22.28515625" style="47" customWidth="1"/>
    <col min="775" max="775" width="9.140625" style="47"/>
    <col min="776" max="776" width="24.28515625" style="47" customWidth="1"/>
    <col min="777" max="1026" width="9.140625" style="47"/>
    <col min="1027" max="1028" width="9.140625" style="47" customWidth="1"/>
    <col min="1029" max="1029" width="9.140625" style="47"/>
    <col min="1030" max="1030" width="22.28515625" style="47" customWidth="1"/>
    <col min="1031" max="1031" width="9.140625" style="47"/>
    <col min="1032" max="1032" width="24.28515625" style="47" customWidth="1"/>
    <col min="1033" max="1282" width="9.140625" style="47"/>
    <col min="1283" max="1284" width="9.140625" style="47" customWidth="1"/>
    <col min="1285" max="1285" width="9.140625" style="47"/>
    <col min="1286" max="1286" width="22.28515625" style="47" customWidth="1"/>
    <col min="1287" max="1287" width="9.140625" style="47"/>
    <col min="1288" max="1288" width="24.28515625" style="47" customWidth="1"/>
    <col min="1289" max="1538" width="9.140625" style="47"/>
    <col min="1539" max="1540" width="9.140625" style="47" customWidth="1"/>
    <col min="1541" max="1541" width="9.140625" style="47"/>
    <col min="1542" max="1542" width="22.28515625" style="47" customWidth="1"/>
    <col min="1543" max="1543" width="9.140625" style="47"/>
    <col min="1544" max="1544" width="24.28515625" style="47" customWidth="1"/>
    <col min="1545" max="1794" width="9.140625" style="47"/>
    <col min="1795" max="1796" width="9.140625" style="47" customWidth="1"/>
    <col min="1797" max="1797" width="9.140625" style="47"/>
    <col min="1798" max="1798" width="22.28515625" style="47" customWidth="1"/>
    <col min="1799" max="1799" width="9.140625" style="47"/>
    <col min="1800" max="1800" width="24.28515625" style="47" customWidth="1"/>
    <col min="1801" max="2050" width="9.140625" style="47"/>
    <col min="2051" max="2052" width="9.140625" style="47" customWidth="1"/>
    <col min="2053" max="2053" width="9.140625" style="47"/>
    <col min="2054" max="2054" width="22.28515625" style="47" customWidth="1"/>
    <col min="2055" max="2055" width="9.140625" style="47"/>
    <col min="2056" max="2056" width="24.28515625" style="47" customWidth="1"/>
    <col min="2057" max="2306" width="9.140625" style="47"/>
    <col min="2307" max="2308" width="9.140625" style="47" customWidth="1"/>
    <col min="2309" max="2309" width="9.140625" style="47"/>
    <col min="2310" max="2310" width="22.28515625" style="47" customWidth="1"/>
    <col min="2311" max="2311" width="9.140625" style="47"/>
    <col min="2312" max="2312" width="24.28515625" style="47" customWidth="1"/>
    <col min="2313" max="2562" width="9.140625" style="47"/>
    <col min="2563" max="2564" width="9.140625" style="47" customWidth="1"/>
    <col min="2565" max="2565" width="9.140625" style="47"/>
    <col min="2566" max="2566" width="22.28515625" style="47" customWidth="1"/>
    <col min="2567" max="2567" width="9.140625" style="47"/>
    <col min="2568" max="2568" width="24.28515625" style="47" customWidth="1"/>
    <col min="2569" max="2818" width="9.140625" style="47"/>
    <col min="2819" max="2820" width="9.140625" style="47" customWidth="1"/>
    <col min="2821" max="2821" width="9.140625" style="47"/>
    <col min="2822" max="2822" width="22.28515625" style="47" customWidth="1"/>
    <col min="2823" max="2823" width="9.140625" style="47"/>
    <col min="2824" max="2824" width="24.28515625" style="47" customWidth="1"/>
    <col min="2825" max="3074" width="9.140625" style="47"/>
    <col min="3075" max="3076" width="9.140625" style="47" customWidth="1"/>
    <col min="3077" max="3077" width="9.140625" style="47"/>
    <col min="3078" max="3078" width="22.28515625" style="47" customWidth="1"/>
    <col min="3079" max="3079" width="9.140625" style="47"/>
    <col min="3080" max="3080" width="24.28515625" style="47" customWidth="1"/>
    <col min="3081" max="3330" width="9.140625" style="47"/>
    <col min="3331" max="3332" width="9.140625" style="47" customWidth="1"/>
    <col min="3333" max="3333" width="9.140625" style="47"/>
    <col min="3334" max="3334" width="22.28515625" style="47" customWidth="1"/>
    <col min="3335" max="3335" width="9.140625" style="47"/>
    <col min="3336" max="3336" width="24.28515625" style="47" customWidth="1"/>
    <col min="3337" max="3586" width="9.140625" style="47"/>
    <col min="3587" max="3588" width="9.140625" style="47" customWidth="1"/>
    <col min="3589" max="3589" width="9.140625" style="47"/>
    <col min="3590" max="3590" width="22.28515625" style="47" customWidth="1"/>
    <col min="3591" max="3591" width="9.140625" style="47"/>
    <col min="3592" max="3592" width="24.28515625" style="47" customWidth="1"/>
    <col min="3593" max="3842" width="9.140625" style="47"/>
    <col min="3843" max="3844" width="9.140625" style="47" customWidth="1"/>
    <col min="3845" max="3845" width="9.140625" style="47"/>
    <col min="3846" max="3846" width="22.28515625" style="47" customWidth="1"/>
    <col min="3847" max="3847" width="9.140625" style="47"/>
    <col min="3848" max="3848" width="24.28515625" style="47" customWidth="1"/>
    <col min="3849" max="4098" width="9.140625" style="47"/>
    <col min="4099" max="4100" width="9.140625" style="47" customWidth="1"/>
    <col min="4101" max="4101" width="9.140625" style="47"/>
    <col min="4102" max="4102" width="22.28515625" style="47" customWidth="1"/>
    <col min="4103" max="4103" width="9.140625" style="47"/>
    <col min="4104" max="4104" width="24.28515625" style="47" customWidth="1"/>
    <col min="4105" max="4354" width="9.140625" style="47"/>
    <col min="4355" max="4356" width="9.140625" style="47" customWidth="1"/>
    <col min="4357" max="4357" width="9.140625" style="47"/>
    <col min="4358" max="4358" width="22.28515625" style="47" customWidth="1"/>
    <col min="4359" max="4359" width="9.140625" style="47"/>
    <col min="4360" max="4360" width="24.28515625" style="47" customWidth="1"/>
    <col min="4361" max="4610" width="9.140625" style="47"/>
    <col min="4611" max="4612" width="9.140625" style="47" customWidth="1"/>
    <col min="4613" max="4613" width="9.140625" style="47"/>
    <col min="4614" max="4614" width="22.28515625" style="47" customWidth="1"/>
    <col min="4615" max="4615" width="9.140625" style="47"/>
    <col min="4616" max="4616" width="24.28515625" style="47" customWidth="1"/>
    <col min="4617" max="4866" width="9.140625" style="47"/>
    <col min="4867" max="4868" width="9.140625" style="47" customWidth="1"/>
    <col min="4869" max="4869" width="9.140625" style="47"/>
    <col min="4870" max="4870" width="22.28515625" style="47" customWidth="1"/>
    <col min="4871" max="4871" width="9.140625" style="47"/>
    <col min="4872" max="4872" width="24.28515625" style="47" customWidth="1"/>
    <col min="4873" max="5122" width="9.140625" style="47"/>
    <col min="5123" max="5124" width="9.140625" style="47" customWidth="1"/>
    <col min="5125" max="5125" width="9.140625" style="47"/>
    <col min="5126" max="5126" width="22.28515625" style="47" customWidth="1"/>
    <col min="5127" max="5127" width="9.140625" style="47"/>
    <col min="5128" max="5128" width="24.28515625" style="47" customWidth="1"/>
    <col min="5129" max="5378" width="9.140625" style="47"/>
    <col min="5379" max="5380" width="9.140625" style="47" customWidth="1"/>
    <col min="5381" max="5381" width="9.140625" style="47"/>
    <col min="5382" max="5382" width="22.28515625" style="47" customWidth="1"/>
    <col min="5383" max="5383" width="9.140625" style="47"/>
    <col min="5384" max="5384" width="24.28515625" style="47" customWidth="1"/>
    <col min="5385" max="5634" width="9.140625" style="47"/>
    <col min="5635" max="5636" width="9.140625" style="47" customWidth="1"/>
    <col min="5637" max="5637" width="9.140625" style="47"/>
    <col min="5638" max="5638" width="22.28515625" style="47" customWidth="1"/>
    <col min="5639" max="5639" width="9.140625" style="47"/>
    <col min="5640" max="5640" width="24.28515625" style="47" customWidth="1"/>
    <col min="5641" max="5890" width="9.140625" style="47"/>
    <col min="5891" max="5892" width="9.140625" style="47" customWidth="1"/>
    <col min="5893" max="5893" width="9.140625" style="47"/>
    <col min="5894" max="5894" width="22.28515625" style="47" customWidth="1"/>
    <col min="5895" max="5895" width="9.140625" style="47"/>
    <col min="5896" max="5896" width="24.28515625" style="47" customWidth="1"/>
    <col min="5897" max="6146" width="9.140625" style="47"/>
    <col min="6147" max="6148" width="9.140625" style="47" customWidth="1"/>
    <col min="6149" max="6149" width="9.140625" style="47"/>
    <col min="6150" max="6150" width="22.28515625" style="47" customWidth="1"/>
    <col min="6151" max="6151" width="9.140625" style="47"/>
    <col min="6152" max="6152" width="24.28515625" style="47" customWidth="1"/>
    <col min="6153" max="6402" width="9.140625" style="47"/>
    <col min="6403" max="6404" width="9.140625" style="47" customWidth="1"/>
    <col min="6405" max="6405" width="9.140625" style="47"/>
    <col min="6406" max="6406" width="22.28515625" style="47" customWidth="1"/>
    <col min="6407" max="6407" width="9.140625" style="47"/>
    <col min="6408" max="6408" width="24.28515625" style="47" customWidth="1"/>
    <col min="6409" max="6658" width="9.140625" style="47"/>
    <col min="6659" max="6660" width="9.140625" style="47" customWidth="1"/>
    <col min="6661" max="6661" width="9.140625" style="47"/>
    <col min="6662" max="6662" width="22.28515625" style="47" customWidth="1"/>
    <col min="6663" max="6663" width="9.140625" style="47"/>
    <col min="6664" max="6664" width="24.28515625" style="47" customWidth="1"/>
    <col min="6665" max="6914" width="9.140625" style="47"/>
    <col min="6915" max="6916" width="9.140625" style="47" customWidth="1"/>
    <col min="6917" max="6917" width="9.140625" style="47"/>
    <col min="6918" max="6918" width="22.28515625" style="47" customWidth="1"/>
    <col min="6919" max="6919" width="9.140625" style="47"/>
    <col min="6920" max="6920" width="24.28515625" style="47" customWidth="1"/>
    <col min="6921" max="7170" width="9.140625" style="47"/>
    <col min="7171" max="7172" width="9.140625" style="47" customWidth="1"/>
    <col min="7173" max="7173" width="9.140625" style="47"/>
    <col min="7174" max="7174" width="22.28515625" style="47" customWidth="1"/>
    <col min="7175" max="7175" width="9.140625" style="47"/>
    <col min="7176" max="7176" width="24.28515625" style="47" customWidth="1"/>
    <col min="7177" max="7426" width="9.140625" style="47"/>
    <col min="7427" max="7428" width="9.140625" style="47" customWidth="1"/>
    <col min="7429" max="7429" width="9.140625" style="47"/>
    <col min="7430" max="7430" width="22.28515625" style="47" customWidth="1"/>
    <col min="7431" max="7431" width="9.140625" style="47"/>
    <col min="7432" max="7432" width="24.28515625" style="47" customWidth="1"/>
    <col min="7433" max="7682" width="9.140625" style="47"/>
    <col min="7683" max="7684" width="9.140625" style="47" customWidth="1"/>
    <col min="7685" max="7685" width="9.140625" style="47"/>
    <col min="7686" max="7686" width="22.28515625" style="47" customWidth="1"/>
    <col min="7687" max="7687" width="9.140625" style="47"/>
    <col min="7688" max="7688" width="24.28515625" style="47" customWidth="1"/>
    <col min="7689" max="7938" width="9.140625" style="47"/>
    <col min="7939" max="7940" width="9.140625" style="47" customWidth="1"/>
    <col min="7941" max="7941" width="9.140625" style="47"/>
    <col min="7942" max="7942" width="22.28515625" style="47" customWidth="1"/>
    <col min="7943" max="7943" width="9.140625" style="47"/>
    <col min="7944" max="7944" width="24.28515625" style="47" customWidth="1"/>
    <col min="7945" max="8194" width="9.140625" style="47"/>
    <col min="8195" max="8196" width="9.140625" style="47" customWidth="1"/>
    <col min="8197" max="8197" width="9.140625" style="47"/>
    <col min="8198" max="8198" width="22.28515625" style="47" customWidth="1"/>
    <col min="8199" max="8199" width="9.140625" style="47"/>
    <col min="8200" max="8200" width="24.28515625" style="47" customWidth="1"/>
    <col min="8201" max="8450" width="9.140625" style="47"/>
    <col min="8451" max="8452" width="9.140625" style="47" customWidth="1"/>
    <col min="8453" max="8453" width="9.140625" style="47"/>
    <col min="8454" max="8454" width="22.28515625" style="47" customWidth="1"/>
    <col min="8455" max="8455" width="9.140625" style="47"/>
    <col min="8456" max="8456" width="24.28515625" style="47" customWidth="1"/>
    <col min="8457" max="8706" width="9.140625" style="47"/>
    <col min="8707" max="8708" width="9.140625" style="47" customWidth="1"/>
    <col min="8709" max="8709" width="9.140625" style="47"/>
    <col min="8710" max="8710" width="22.28515625" style="47" customWidth="1"/>
    <col min="8711" max="8711" width="9.140625" style="47"/>
    <col min="8712" max="8712" width="24.28515625" style="47" customWidth="1"/>
    <col min="8713" max="8962" width="9.140625" style="47"/>
    <col min="8963" max="8964" width="9.140625" style="47" customWidth="1"/>
    <col min="8965" max="8965" width="9.140625" style="47"/>
    <col min="8966" max="8966" width="22.28515625" style="47" customWidth="1"/>
    <col min="8967" max="8967" width="9.140625" style="47"/>
    <col min="8968" max="8968" width="24.28515625" style="47" customWidth="1"/>
    <col min="8969" max="9218" width="9.140625" style="47"/>
    <col min="9219" max="9220" width="9.140625" style="47" customWidth="1"/>
    <col min="9221" max="9221" width="9.140625" style="47"/>
    <col min="9222" max="9222" width="22.28515625" style="47" customWidth="1"/>
    <col min="9223" max="9223" width="9.140625" style="47"/>
    <col min="9224" max="9224" width="24.28515625" style="47" customWidth="1"/>
    <col min="9225" max="9474" width="9.140625" style="47"/>
    <col min="9475" max="9476" width="9.140625" style="47" customWidth="1"/>
    <col min="9477" max="9477" width="9.140625" style="47"/>
    <col min="9478" max="9478" width="22.28515625" style="47" customWidth="1"/>
    <col min="9479" max="9479" width="9.140625" style="47"/>
    <col min="9480" max="9480" width="24.28515625" style="47" customWidth="1"/>
    <col min="9481" max="9730" width="9.140625" style="47"/>
    <col min="9731" max="9732" width="9.140625" style="47" customWidth="1"/>
    <col min="9733" max="9733" width="9.140625" style="47"/>
    <col min="9734" max="9734" width="22.28515625" style="47" customWidth="1"/>
    <col min="9735" max="9735" width="9.140625" style="47"/>
    <col min="9736" max="9736" width="24.28515625" style="47" customWidth="1"/>
    <col min="9737" max="9986" width="9.140625" style="47"/>
    <col min="9987" max="9988" width="9.140625" style="47" customWidth="1"/>
    <col min="9989" max="9989" width="9.140625" style="47"/>
    <col min="9990" max="9990" width="22.28515625" style="47" customWidth="1"/>
    <col min="9991" max="9991" width="9.140625" style="47"/>
    <col min="9992" max="9992" width="24.28515625" style="47" customWidth="1"/>
    <col min="9993" max="10242" width="9.140625" style="47"/>
    <col min="10243" max="10244" width="9.140625" style="47" customWidth="1"/>
    <col min="10245" max="10245" width="9.140625" style="47"/>
    <col min="10246" max="10246" width="22.28515625" style="47" customWidth="1"/>
    <col min="10247" max="10247" width="9.140625" style="47"/>
    <col min="10248" max="10248" width="24.28515625" style="47" customWidth="1"/>
    <col min="10249" max="10498" width="9.140625" style="47"/>
    <col min="10499" max="10500" width="9.140625" style="47" customWidth="1"/>
    <col min="10501" max="10501" width="9.140625" style="47"/>
    <col min="10502" max="10502" width="22.28515625" style="47" customWidth="1"/>
    <col min="10503" max="10503" width="9.140625" style="47"/>
    <col min="10504" max="10504" width="24.28515625" style="47" customWidth="1"/>
    <col min="10505" max="10754" width="9.140625" style="47"/>
    <col min="10755" max="10756" width="9.140625" style="47" customWidth="1"/>
    <col min="10757" max="10757" width="9.140625" style="47"/>
    <col min="10758" max="10758" width="22.28515625" style="47" customWidth="1"/>
    <col min="10759" max="10759" width="9.140625" style="47"/>
    <col min="10760" max="10760" width="24.28515625" style="47" customWidth="1"/>
    <col min="10761" max="11010" width="9.140625" style="47"/>
    <col min="11011" max="11012" width="9.140625" style="47" customWidth="1"/>
    <col min="11013" max="11013" width="9.140625" style="47"/>
    <col min="11014" max="11014" width="22.28515625" style="47" customWidth="1"/>
    <col min="11015" max="11015" width="9.140625" style="47"/>
    <col min="11016" max="11016" width="24.28515625" style="47" customWidth="1"/>
    <col min="11017" max="11266" width="9.140625" style="47"/>
    <col min="11267" max="11268" width="9.140625" style="47" customWidth="1"/>
    <col min="11269" max="11269" width="9.140625" style="47"/>
    <col min="11270" max="11270" width="22.28515625" style="47" customWidth="1"/>
    <col min="11271" max="11271" width="9.140625" style="47"/>
    <col min="11272" max="11272" width="24.28515625" style="47" customWidth="1"/>
    <col min="11273" max="11522" width="9.140625" style="47"/>
    <col min="11523" max="11524" width="9.140625" style="47" customWidth="1"/>
    <col min="11525" max="11525" width="9.140625" style="47"/>
    <col min="11526" max="11526" width="22.28515625" style="47" customWidth="1"/>
    <col min="11527" max="11527" width="9.140625" style="47"/>
    <col min="11528" max="11528" width="24.28515625" style="47" customWidth="1"/>
    <col min="11529" max="11778" width="9.140625" style="47"/>
    <col min="11779" max="11780" width="9.140625" style="47" customWidth="1"/>
    <col min="11781" max="11781" width="9.140625" style="47"/>
    <col min="11782" max="11782" width="22.28515625" style="47" customWidth="1"/>
    <col min="11783" max="11783" width="9.140625" style="47"/>
    <col min="11784" max="11784" width="24.28515625" style="47" customWidth="1"/>
    <col min="11785" max="12034" width="9.140625" style="47"/>
    <col min="12035" max="12036" width="9.140625" style="47" customWidth="1"/>
    <col min="12037" max="12037" width="9.140625" style="47"/>
    <col min="12038" max="12038" width="22.28515625" style="47" customWidth="1"/>
    <col min="12039" max="12039" width="9.140625" style="47"/>
    <col min="12040" max="12040" width="24.28515625" style="47" customWidth="1"/>
    <col min="12041" max="12290" width="9.140625" style="47"/>
    <col min="12291" max="12292" width="9.140625" style="47" customWidth="1"/>
    <col min="12293" max="12293" width="9.140625" style="47"/>
    <col min="12294" max="12294" width="22.28515625" style="47" customWidth="1"/>
    <col min="12295" max="12295" width="9.140625" style="47"/>
    <col min="12296" max="12296" width="24.28515625" style="47" customWidth="1"/>
    <col min="12297" max="12546" width="9.140625" style="47"/>
    <col min="12547" max="12548" width="9.140625" style="47" customWidth="1"/>
    <col min="12549" max="12549" width="9.140625" style="47"/>
    <col min="12550" max="12550" width="22.28515625" style="47" customWidth="1"/>
    <col min="12551" max="12551" width="9.140625" style="47"/>
    <col min="12552" max="12552" width="24.28515625" style="47" customWidth="1"/>
    <col min="12553" max="12802" width="9.140625" style="47"/>
    <col min="12803" max="12804" width="9.140625" style="47" customWidth="1"/>
    <col min="12805" max="12805" width="9.140625" style="47"/>
    <col min="12806" max="12806" width="22.28515625" style="47" customWidth="1"/>
    <col min="12807" max="12807" width="9.140625" style="47"/>
    <col min="12808" max="12808" width="24.28515625" style="47" customWidth="1"/>
    <col min="12809" max="13058" width="9.140625" style="47"/>
    <col min="13059" max="13060" width="9.140625" style="47" customWidth="1"/>
    <col min="13061" max="13061" width="9.140625" style="47"/>
    <col min="13062" max="13062" width="22.28515625" style="47" customWidth="1"/>
    <col min="13063" max="13063" width="9.140625" style="47"/>
    <col min="13064" max="13064" width="24.28515625" style="47" customWidth="1"/>
    <col min="13065" max="13314" width="9.140625" style="47"/>
    <col min="13315" max="13316" width="9.140625" style="47" customWidth="1"/>
    <col min="13317" max="13317" width="9.140625" style="47"/>
    <col min="13318" max="13318" width="22.28515625" style="47" customWidth="1"/>
    <col min="13319" max="13319" width="9.140625" style="47"/>
    <col min="13320" max="13320" width="24.28515625" style="47" customWidth="1"/>
    <col min="13321" max="13570" width="9.140625" style="47"/>
    <col min="13571" max="13572" width="9.140625" style="47" customWidth="1"/>
    <col min="13573" max="13573" width="9.140625" style="47"/>
    <col min="13574" max="13574" width="22.28515625" style="47" customWidth="1"/>
    <col min="13575" max="13575" width="9.140625" style="47"/>
    <col min="13576" max="13576" width="24.28515625" style="47" customWidth="1"/>
    <col min="13577" max="13826" width="9.140625" style="47"/>
    <col min="13827" max="13828" width="9.140625" style="47" customWidth="1"/>
    <col min="13829" max="13829" width="9.140625" style="47"/>
    <col min="13830" max="13830" width="22.28515625" style="47" customWidth="1"/>
    <col min="13831" max="13831" width="9.140625" style="47"/>
    <col min="13832" max="13832" width="24.28515625" style="47" customWidth="1"/>
    <col min="13833" max="14082" width="9.140625" style="47"/>
    <col min="14083" max="14084" width="9.140625" style="47" customWidth="1"/>
    <col min="14085" max="14085" width="9.140625" style="47"/>
    <col min="14086" max="14086" width="22.28515625" style="47" customWidth="1"/>
    <col min="14087" max="14087" width="9.140625" style="47"/>
    <col min="14088" max="14088" width="24.28515625" style="47" customWidth="1"/>
    <col min="14089" max="14338" width="9.140625" style="47"/>
    <col min="14339" max="14340" width="9.140625" style="47" customWidth="1"/>
    <col min="14341" max="14341" width="9.140625" style="47"/>
    <col min="14342" max="14342" width="22.28515625" style="47" customWidth="1"/>
    <col min="14343" max="14343" width="9.140625" style="47"/>
    <col min="14344" max="14344" width="24.28515625" style="47" customWidth="1"/>
    <col min="14345" max="14594" width="9.140625" style="47"/>
    <col min="14595" max="14596" width="9.140625" style="47" customWidth="1"/>
    <col min="14597" max="14597" width="9.140625" style="47"/>
    <col min="14598" max="14598" width="22.28515625" style="47" customWidth="1"/>
    <col min="14599" max="14599" width="9.140625" style="47"/>
    <col min="14600" max="14600" width="24.28515625" style="47" customWidth="1"/>
    <col min="14601" max="14850" width="9.140625" style="47"/>
    <col min="14851" max="14852" width="9.140625" style="47" customWidth="1"/>
    <col min="14853" max="14853" width="9.140625" style="47"/>
    <col min="14854" max="14854" width="22.28515625" style="47" customWidth="1"/>
    <col min="14855" max="14855" width="9.140625" style="47"/>
    <col min="14856" max="14856" width="24.28515625" style="47" customWidth="1"/>
    <col min="14857" max="15106" width="9.140625" style="47"/>
    <col min="15107" max="15108" width="9.140625" style="47" customWidth="1"/>
    <col min="15109" max="15109" width="9.140625" style="47"/>
    <col min="15110" max="15110" width="22.28515625" style="47" customWidth="1"/>
    <col min="15111" max="15111" width="9.140625" style="47"/>
    <col min="15112" max="15112" width="24.28515625" style="47" customWidth="1"/>
    <col min="15113" max="15362" width="9.140625" style="47"/>
    <col min="15363" max="15364" width="9.140625" style="47" customWidth="1"/>
    <col min="15365" max="15365" width="9.140625" style="47"/>
    <col min="15366" max="15366" width="22.28515625" style="47" customWidth="1"/>
    <col min="15367" max="15367" width="9.140625" style="47"/>
    <col min="15368" max="15368" width="24.28515625" style="47" customWidth="1"/>
    <col min="15369" max="15618" width="9.140625" style="47"/>
    <col min="15619" max="15620" width="9.140625" style="47" customWidth="1"/>
    <col min="15621" max="15621" width="9.140625" style="47"/>
    <col min="15622" max="15622" width="22.28515625" style="47" customWidth="1"/>
    <col min="15623" max="15623" width="9.140625" style="47"/>
    <col min="15624" max="15624" width="24.28515625" style="47" customWidth="1"/>
    <col min="15625" max="15874" width="9.140625" style="47"/>
    <col min="15875" max="15876" width="9.140625" style="47" customWidth="1"/>
    <col min="15877" max="15877" width="9.140625" style="47"/>
    <col min="15878" max="15878" width="22.28515625" style="47" customWidth="1"/>
    <col min="15879" max="15879" width="9.140625" style="47"/>
    <col min="15880" max="15880" width="24.28515625" style="47" customWidth="1"/>
    <col min="15881" max="16130" width="9.140625" style="47"/>
    <col min="16131" max="16132" width="9.140625" style="47" customWidth="1"/>
    <col min="16133" max="16133" width="9.140625" style="47"/>
    <col min="16134" max="16134" width="22.28515625" style="47" customWidth="1"/>
    <col min="16135" max="16135" width="9.140625" style="47"/>
    <col min="16136" max="16136" width="24.28515625" style="47" customWidth="1"/>
    <col min="16137" max="16384" width="9.140625" style="47"/>
  </cols>
  <sheetData>
    <row r="1" spans="2:9" ht="10.15" customHeight="1" x14ac:dyDescent="0.2"/>
    <row r="2" spans="2:9" ht="25.15" customHeight="1" x14ac:dyDescent="0.2">
      <c r="B2" s="67" t="s">
        <v>26</v>
      </c>
      <c r="C2" s="67" t="s">
        <v>25</v>
      </c>
      <c r="D2" s="71" t="s">
        <v>36</v>
      </c>
      <c r="E2" s="188" t="s">
        <v>103</v>
      </c>
      <c r="F2" s="75" t="s">
        <v>144</v>
      </c>
      <c r="G2" s="72"/>
      <c r="H2" s="76" t="s">
        <v>115</v>
      </c>
      <c r="I2" s="70"/>
    </row>
    <row r="3" spans="2:9" ht="19.899999999999999" customHeight="1" x14ac:dyDescent="0.2">
      <c r="B3" s="67" t="s">
        <v>26</v>
      </c>
      <c r="C3" s="67" t="s">
        <v>25</v>
      </c>
      <c r="D3" s="71" t="s">
        <v>36</v>
      </c>
      <c r="E3" s="188" t="s">
        <v>103</v>
      </c>
      <c r="F3" s="75"/>
      <c r="G3" s="72"/>
      <c r="H3" s="76"/>
      <c r="I3" s="70"/>
    </row>
    <row r="4" spans="2:9" ht="15.6" customHeight="1" x14ac:dyDescent="0.2">
      <c r="B4" s="64">
        <v>1</v>
      </c>
      <c r="C4" s="64" t="s">
        <v>20</v>
      </c>
      <c r="D4" s="186" t="s">
        <v>37</v>
      </c>
      <c r="E4" s="186"/>
      <c r="F4" s="73" t="str">
        <f>'A - výsledky'!B25</f>
        <v>TJ SLAVOJ Český Brod "A"</v>
      </c>
      <c r="G4" s="74" t="s">
        <v>5</v>
      </c>
      <c r="H4" s="69" t="str">
        <f>'A - výsledky'!E25</f>
        <v>TJ Spartak Čelákovice - oddíl nohejbalu "C"</v>
      </c>
      <c r="I4" s="195" t="s">
        <v>261</v>
      </c>
    </row>
    <row r="5" spans="2:9" ht="15.6" customHeight="1" x14ac:dyDescent="0.2">
      <c r="B5" s="64">
        <v>2</v>
      </c>
      <c r="C5" s="64" t="s">
        <v>6</v>
      </c>
      <c r="D5" s="65" t="s">
        <v>37</v>
      </c>
      <c r="E5" s="186"/>
      <c r="F5" s="73" t="str">
        <f>'B - výsledky'!B25</f>
        <v>Tělovýchovná jednota Radomyšl, z.s. "A"</v>
      </c>
      <c r="G5" s="74" t="s">
        <v>5</v>
      </c>
      <c r="H5" s="69" t="str">
        <f>'B - výsledky'!E25</f>
        <v>TJ Dynamo ČEZ České Budějovice "C"</v>
      </c>
      <c r="I5" s="66" t="s">
        <v>261</v>
      </c>
    </row>
    <row r="6" spans="2:9" ht="15.6" customHeight="1" x14ac:dyDescent="0.2">
      <c r="B6" s="64">
        <v>3</v>
      </c>
      <c r="C6" s="64" t="s">
        <v>21</v>
      </c>
      <c r="D6" s="65" t="s">
        <v>37</v>
      </c>
      <c r="E6" s="186"/>
      <c r="F6" s="73" t="str">
        <f>'C - výsledky'!B25</f>
        <v>TJ Sokol Zbečník "A"</v>
      </c>
      <c r="G6" s="74" t="s">
        <v>5</v>
      </c>
      <c r="H6" s="69" t="str">
        <f>'C - výsledky'!E25</f>
        <v>TJ Spartak MSEM Přerov - oddíl nohejbalu "B"</v>
      </c>
      <c r="I6" s="66" t="s">
        <v>261</v>
      </c>
    </row>
    <row r="7" spans="2:9" ht="15.6" customHeight="1" x14ac:dyDescent="0.2">
      <c r="B7" s="64">
        <v>4</v>
      </c>
      <c r="C7" s="64" t="s">
        <v>0</v>
      </c>
      <c r="D7" s="65" t="s">
        <v>37</v>
      </c>
      <c r="E7" s="186"/>
      <c r="F7" s="73" t="str">
        <f>'D - výsledky'!B25</f>
        <v>Městský nohejbalový klub Modřice, z.s. "A"</v>
      </c>
      <c r="G7" s="74" t="s">
        <v>5</v>
      </c>
      <c r="H7" s="69" t="str">
        <f>'D - výsledky'!E25</f>
        <v>SK Šacung Benešov 1947 "B"</v>
      </c>
      <c r="I7" s="66" t="s">
        <v>261</v>
      </c>
    </row>
    <row r="8" spans="2:9" ht="15.6" customHeight="1" x14ac:dyDescent="0.2">
      <c r="B8" s="64">
        <v>5</v>
      </c>
      <c r="C8" s="64" t="s">
        <v>44</v>
      </c>
      <c r="D8" s="65" t="s">
        <v>37</v>
      </c>
      <c r="E8" s="186"/>
      <c r="F8" s="73" t="str">
        <f>'E - výsledky'!B25</f>
        <v>NK CLIMAX Vsetín "A"</v>
      </c>
      <c r="G8" s="74" t="s">
        <v>5</v>
      </c>
      <c r="H8" s="69" t="str">
        <f>'E - výsledky'!E25</f>
        <v>Tělovýchovná jednota Radomyšl, z.s. "B"</v>
      </c>
      <c r="I8" s="66" t="s">
        <v>261</v>
      </c>
    </row>
    <row r="9" spans="2:9" ht="14.45" customHeight="1" x14ac:dyDescent="0.2">
      <c r="B9" s="64">
        <v>6</v>
      </c>
      <c r="C9" s="64" t="s">
        <v>45</v>
      </c>
      <c r="D9" s="65" t="s">
        <v>37</v>
      </c>
      <c r="E9" s="186"/>
      <c r="F9" s="73" t="str">
        <f>'F - výsledky'!B25</f>
        <v>T.J. SOKOL Holice "A"</v>
      </c>
      <c r="G9" s="74" t="s">
        <v>5</v>
      </c>
      <c r="H9" s="69" t="str">
        <f>'F - výsledky'!E25</f>
        <v>TJ Spartak Čelákovice - oddíl nohejbalu "B"</v>
      </c>
      <c r="I9" s="66" t="s">
        <v>262</v>
      </c>
    </row>
    <row r="10" spans="2:9" ht="14.45" customHeight="1" x14ac:dyDescent="0.2">
      <c r="B10" s="64">
        <v>7</v>
      </c>
      <c r="C10" s="64" t="s">
        <v>46</v>
      </c>
      <c r="D10" s="65" t="s">
        <v>37</v>
      </c>
      <c r="E10" s="186"/>
      <c r="F10" s="73" t="str">
        <f>'G - výsledky'!B25</f>
        <v>TJ Dynamo ČEZ České Budějovice "A"</v>
      </c>
      <c r="G10" s="74" t="s">
        <v>5</v>
      </c>
      <c r="H10" s="69" t="str">
        <f>'G - výsledky'!E25</f>
        <v>TJ Sokol Zbečník "B"</v>
      </c>
      <c r="I10" s="66" t="s">
        <v>261</v>
      </c>
    </row>
    <row r="11" spans="2:9" ht="14.45" customHeight="1" x14ac:dyDescent="0.2">
      <c r="B11" s="64">
        <v>8</v>
      </c>
      <c r="C11" s="64" t="s">
        <v>47</v>
      </c>
      <c r="D11" s="65" t="s">
        <v>37</v>
      </c>
      <c r="E11" s="186"/>
      <c r="F11" s="73" t="str">
        <f>'H - výsledky'!B25</f>
        <v>TJ SLAVOJ Český Brod "B"</v>
      </c>
      <c r="G11" s="74" t="s">
        <v>5</v>
      </c>
      <c r="H11" s="69" t="str">
        <f>'H - výsledky'!E25</f>
        <v>NK CLIMAX Vsetín "C"</v>
      </c>
      <c r="I11" s="66" t="s">
        <v>261</v>
      </c>
    </row>
    <row r="12" spans="2:9" ht="15.6" customHeight="1" x14ac:dyDescent="0.2">
      <c r="B12" s="64">
        <v>9</v>
      </c>
      <c r="C12" s="64" t="str">
        <f>C$4</f>
        <v>A</v>
      </c>
      <c r="D12" s="65" t="s">
        <v>38</v>
      </c>
      <c r="E12" s="186"/>
      <c r="F12" s="73" t="str">
        <f>'A - výsledky'!B27</f>
        <v>NK CLIMAX Vsetín "B"</v>
      </c>
      <c r="G12" s="74" t="s">
        <v>5</v>
      </c>
      <c r="H12" s="69" t="str">
        <f>'A - výsledky'!E27</f>
        <v>TJ Spartak Čelákovice - oddíl nohejbalu "C"</v>
      </c>
      <c r="I12" s="66" t="s">
        <v>261</v>
      </c>
    </row>
    <row r="13" spans="2:9" ht="15.6" customHeight="1" x14ac:dyDescent="0.2">
      <c r="B13" s="64">
        <v>10</v>
      </c>
      <c r="C13" s="64" t="str">
        <f>C$5</f>
        <v>B</v>
      </c>
      <c r="D13" s="65" t="s">
        <v>38</v>
      </c>
      <c r="E13" s="186"/>
      <c r="F13" s="73" t="str">
        <f>'B - výsledky'!B27</f>
        <v>T.J. SOKOL Holice "B"</v>
      </c>
      <c r="G13" s="74" t="s">
        <v>5</v>
      </c>
      <c r="H13" s="69" t="str">
        <f>'B - výsledky'!E27</f>
        <v>TJ Dynamo ČEZ České Budějovice "C"</v>
      </c>
      <c r="I13" s="66" t="s">
        <v>262</v>
      </c>
    </row>
    <row r="14" spans="2:9" ht="15.6" customHeight="1" x14ac:dyDescent="0.2">
      <c r="B14" s="64">
        <v>11</v>
      </c>
      <c r="C14" s="64" t="str">
        <f>C$6</f>
        <v>C</v>
      </c>
      <c r="D14" s="65" t="s">
        <v>38</v>
      </c>
      <c r="E14" s="186"/>
      <c r="F14" s="73" t="str">
        <f>'C - výsledky'!B27</f>
        <v>TJ Spartak Čelákovice - oddíl nohejbalu "A"</v>
      </c>
      <c r="G14" s="74" t="s">
        <v>5</v>
      </c>
      <c r="H14" s="69" t="str">
        <f>'C - výsledky'!E27</f>
        <v>TJ Spartak MSEM Přerov - oddíl nohejbalu "B"</v>
      </c>
      <c r="I14" s="66" t="s">
        <v>261</v>
      </c>
    </row>
    <row r="15" spans="2:9" ht="15.6" customHeight="1" x14ac:dyDescent="0.2">
      <c r="B15" s="64">
        <v>12</v>
      </c>
      <c r="C15" s="64" t="str">
        <f>C$7</f>
        <v>D</v>
      </c>
      <c r="D15" s="65" t="s">
        <v>38</v>
      </c>
      <c r="E15" s="186"/>
      <c r="F15" s="73" t="str">
        <f>'D - výsledky'!B27</f>
        <v>TJ Dynamo ČEZ České Budějovice "B"</v>
      </c>
      <c r="G15" s="74" t="s">
        <v>5</v>
      </c>
      <c r="H15" s="69" t="str">
        <f>'D - výsledky'!E27</f>
        <v>SK Šacung Benešov 1947 "B"</v>
      </c>
      <c r="I15" s="66" t="s">
        <v>261</v>
      </c>
    </row>
    <row r="16" spans="2:9" ht="15.6" customHeight="1" x14ac:dyDescent="0.2">
      <c r="B16" s="64">
        <v>13</v>
      </c>
      <c r="C16" s="64" t="s">
        <v>44</v>
      </c>
      <c r="D16" s="65" t="s">
        <v>38</v>
      </c>
      <c r="E16" s="186"/>
      <c r="F16" s="73" t="str">
        <f>'E - výsledky'!B27</f>
        <v>Slovan Chabařovice</v>
      </c>
      <c r="G16" s="74" t="s">
        <v>5</v>
      </c>
      <c r="H16" s="69" t="str">
        <f>'E - výsledky'!E27</f>
        <v>Tělovýchovná jednota Radomyšl, z.s. "B"</v>
      </c>
      <c r="I16" s="66" t="s">
        <v>263</v>
      </c>
    </row>
    <row r="17" spans="2:9" ht="14.45" customHeight="1" x14ac:dyDescent="0.2">
      <c r="B17" s="64">
        <v>14</v>
      </c>
      <c r="C17" s="64" t="s">
        <v>45</v>
      </c>
      <c r="D17" s="65" t="s">
        <v>38</v>
      </c>
      <c r="E17" s="186"/>
      <c r="F17" s="73" t="str">
        <f>'F - výsledky'!B27</f>
        <v>SK Šacung Benešov 1947 "A"</v>
      </c>
      <c r="G17" s="74" t="s">
        <v>5</v>
      </c>
      <c r="H17" s="69" t="str">
        <f>'F - výsledky'!E27</f>
        <v>TJ Spartak Čelákovice - oddíl nohejbalu "B"</v>
      </c>
      <c r="I17" s="66" t="s">
        <v>262</v>
      </c>
    </row>
    <row r="18" spans="2:9" ht="14.45" customHeight="1" x14ac:dyDescent="0.2">
      <c r="B18" s="64">
        <v>15</v>
      </c>
      <c r="C18" s="64" t="s">
        <v>46</v>
      </c>
      <c r="D18" s="65" t="s">
        <v>38</v>
      </c>
      <c r="E18" s="186"/>
      <c r="F18" s="73" t="str">
        <f>'G - výsledky'!B27</f>
        <v>Městský nohejbalový klub Modřice, z.s. "B"</v>
      </c>
      <c r="G18" s="74" t="s">
        <v>5</v>
      </c>
      <c r="H18" s="69" t="str">
        <f>'G - výsledky'!E27</f>
        <v>TJ Sokol Zbečník "B"</v>
      </c>
      <c r="I18" s="66" t="s">
        <v>261</v>
      </c>
    </row>
    <row r="19" spans="2:9" ht="14.45" customHeight="1" x14ac:dyDescent="0.2">
      <c r="B19" s="64">
        <v>16</v>
      </c>
      <c r="C19" s="64" t="s">
        <v>47</v>
      </c>
      <c r="D19" s="65" t="s">
        <v>38</v>
      </c>
      <c r="E19" s="186"/>
      <c r="F19" s="73" t="str">
        <f>'H - výsledky'!B27</f>
        <v>TJ Spartak MSEM Přerov - oddíl nohejbalu "A"</v>
      </c>
      <c r="G19" s="74" t="s">
        <v>5</v>
      </c>
      <c r="H19" s="69" t="str">
        <f>'H - výsledky'!E27</f>
        <v>NK CLIMAX Vsetín "C"</v>
      </c>
      <c r="I19" s="66" t="s">
        <v>262</v>
      </c>
    </row>
    <row r="20" spans="2:9" ht="15.6" customHeight="1" x14ac:dyDescent="0.2">
      <c r="B20" s="64">
        <v>17</v>
      </c>
      <c r="C20" s="64" t="str">
        <f>C$4</f>
        <v>A</v>
      </c>
      <c r="D20" s="65" t="s">
        <v>39</v>
      </c>
      <c r="E20" s="186"/>
      <c r="F20" s="73" t="str">
        <f>'A - výsledky'!B29</f>
        <v>TJ SLAVOJ Český Brod "A"</v>
      </c>
      <c r="G20" s="74" t="s">
        <v>5</v>
      </c>
      <c r="H20" s="69" t="str">
        <f>'A - výsledky'!E29</f>
        <v>NK CLIMAX Vsetín "B"</v>
      </c>
      <c r="I20" s="66" t="s">
        <v>261</v>
      </c>
    </row>
    <row r="21" spans="2:9" ht="15.6" customHeight="1" x14ac:dyDescent="0.2">
      <c r="B21" s="64">
        <v>18</v>
      </c>
      <c r="C21" s="64" t="str">
        <f>C$5</f>
        <v>B</v>
      </c>
      <c r="D21" s="65" t="s">
        <v>39</v>
      </c>
      <c r="E21" s="186"/>
      <c r="F21" s="73" t="str">
        <f>'B - výsledky'!B29</f>
        <v>Tělovýchovná jednota Radomyšl, z.s. "A"</v>
      </c>
      <c r="G21" s="74" t="s">
        <v>5</v>
      </c>
      <c r="H21" s="69" t="str">
        <f>'B - výsledky'!E29</f>
        <v>T.J. SOKOL Holice "B"</v>
      </c>
      <c r="I21" s="66" t="s">
        <v>262</v>
      </c>
    </row>
    <row r="22" spans="2:9" ht="15.6" customHeight="1" x14ac:dyDescent="0.2">
      <c r="B22" s="64">
        <v>19</v>
      </c>
      <c r="C22" s="64" t="str">
        <f>C$6</f>
        <v>C</v>
      </c>
      <c r="D22" s="65" t="s">
        <v>39</v>
      </c>
      <c r="E22" s="186"/>
      <c r="F22" s="73" t="str">
        <f>'C - výsledky'!B29</f>
        <v>TJ Sokol Zbečník "A"</v>
      </c>
      <c r="G22" s="74" t="s">
        <v>5</v>
      </c>
      <c r="H22" s="69" t="str">
        <f>'C - výsledky'!E29</f>
        <v>TJ Spartak Čelákovice - oddíl nohejbalu "A"</v>
      </c>
      <c r="I22" s="66" t="s">
        <v>261</v>
      </c>
    </row>
    <row r="23" spans="2:9" ht="15.6" customHeight="1" x14ac:dyDescent="0.2">
      <c r="B23" s="64">
        <v>20</v>
      </c>
      <c r="C23" s="64" t="str">
        <f>C$7</f>
        <v>D</v>
      </c>
      <c r="D23" s="65" t="s">
        <v>39</v>
      </c>
      <c r="E23" s="186"/>
      <c r="F23" s="73" t="str">
        <f>'D - výsledky'!B29</f>
        <v>Městský nohejbalový klub Modřice, z.s. "A"</v>
      </c>
      <c r="G23" s="74" t="s">
        <v>5</v>
      </c>
      <c r="H23" s="69" t="str">
        <f>'D - výsledky'!E29</f>
        <v>TJ Dynamo ČEZ České Budějovice "B"</v>
      </c>
      <c r="I23" s="66" t="s">
        <v>263</v>
      </c>
    </row>
    <row r="24" spans="2:9" ht="15.6" customHeight="1" x14ac:dyDescent="0.2">
      <c r="B24" s="64">
        <v>21</v>
      </c>
      <c r="C24" s="64" t="s">
        <v>44</v>
      </c>
      <c r="D24" s="65" t="s">
        <v>39</v>
      </c>
      <c r="E24" s="186"/>
      <c r="F24" s="73" t="str">
        <f>'E - výsledky'!B29</f>
        <v>NK CLIMAX Vsetín "A"</v>
      </c>
      <c r="G24" s="74" t="s">
        <v>5</v>
      </c>
      <c r="H24" s="69" t="str">
        <f>'E - výsledky'!E29</f>
        <v>Slovan Chabařovice</v>
      </c>
      <c r="I24" s="66" t="s">
        <v>261</v>
      </c>
    </row>
    <row r="25" spans="2:9" ht="14.45" customHeight="1" x14ac:dyDescent="0.2">
      <c r="B25" s="64">
        <v>22</v>
      </c>
      <c r="C25" s="64" t="s">
        <v>45</v>
      </c>
      <c r="D25" s="65" t="s">
        <v>39</v>
      </c>
      <c r="E25" s="186"/>
      <c r="F25" s="73" t="str">
        <f>'F - výsledky'!B29</f>
        <v>T.J. SOKOL Holice "A"</v>
      </c>
      <c r="G25" s="74" t="s">
        <v>5</v>
      </c>
      <c r="H25" s="69" t="str">
        <f>'F - výsledky'!E29</f>
        <v>SK Šacung Benešov 1947 "A"</v>
      </c>
      <c r="I25" s="66" t="s">
        <v>264</v>
      </c>
    </row>
    <row r="26" spans="2:9" ht="14.45" customHeight="1" x14ac:dyDescent="0.2">
      <c r="B26" s="64">
        <v>23</v>
      </c>
      <c r="C26" s="64" t="s">
        <v>46</v>
      </c>
      <c r="D26" s="65" t="s">
        <v>39</v>
      </c>
      <c r="E26" s="186"/>
      <c r="F26" s="73" t="str">
        <f>'G - výsledky'!B29</f>
        <v>TJ Dynamo ČEZ České Budějovice "A"</v>
      </c>
      <c r="G26" s="74" t="s">
        <v>5</v>
      </c>
      <c r="H26" s="69" t="str">
        <f>'G - výsledky'!E29</f>
        <v>Městský nohejbalový klub Modřice, z.s. "B"</v>
      </c>
      <c r="I26" s="66" t="s">
        <v>261</v>
      </c>
    </row>
    <row r="27" spans="2:9" ht="14.45" customHeight="1" x14ac:dyDescent="0.2">
      <c r="B27" s="64">
        <v>24</v>
      </c>
      <c r="C27" s="64" t="s">
        <v>47</v>
      </c>
      <c r="D27" s="65" t="s">
        <v>39</v>
      </c>
      <c r="E27" s="186"/>
      <c r="F27" s="73" t="str">
        <f>'H - výsledky'!B29</f>
        <v>TJ SLAVOJ Český Brod "B"</v>
      </c>
      <c r="G27" s="74" t="s">
        <v>5</v>
      </c>
      <c r="H27" s="69" t="str">
        <f>'H - výsledky'!E29</f>
        <v>TJ Spartak MSEM Přerov - oddíl nohejbalu "A"</v>
      </c>
      <c r="I27" s="66" t="s">
        <v>261</v>
      </c>
    </row>
    <row r="28" spans="2:9" ht="14.45" customHeight="1" x14ac:dyDescent="0.2"/>
    <row r="29" spans="2:9" ht="22.9" customHeight="1" x14ac:dyDescent="0.2">
      <c r="B29" s="426" t="s">
        <v>57</v>
      </c>
      <c r="C29" s="426"/>
      <c r="D29" s="426"/>
      <c r="E29" s="426"/>
      <c r="F29" s="426"/>
      <c r="G29" s="426"/>
      <c r="H29" s="426"/>
      <c r="I29" s="70"/>
    </row>
    <row r="30" spans="2:9" ht="14.45" customHeight="1" x14ac:dyDescent="0.2">
      <c r="B30" s="64">
        <v>25</v>
      </c>
      <c r="C30" s="424" t="s">
        <v>49</v>
      </c>
      <c r="D30" s="425"/>
      <c r="E30" s="189"/>
      <c r="F30" s="73" t="str">
        <f>'KO '!B3</f>
        <v>TJ SLAVOJ Český Brod "A"</v>
      </c>
      <c r="G30" s="74" t="s">
        <v>5</v>
      </c>
      <c r="H30" s="69" t="str">
        <f>'KO '!B5</f>
        <v>Městský nohejbalový klub Modřice, z.s. "B"</v>
      </c>
      <c r="I30" s="66" t="s">
        <v>261</v>
      </c>
    </row>
    <row r="31" spans="2:9" ht="14.45" customHeight="1" x14ac:dyDescent="0.2">
      <c r="B31" s="64">
        <v>26</v>
      </c>
      <c r="C31" s="424" t="s">
        <v>50</v>
      </c>
      <c r="D31" s="425"/>
      <c r="E31" s="189"/>
      <c r="F31" s="73" t="str">
        <f>'KO '!B7</f>
        <v>Tělovýchovná jednota Radomyšl, z.s. "A"</v>
      </c>
      <c r="G31" s="74" t="s">
        <v>5</v>
      </c>
      <c r="H31" s="69" t="str">
        <f>'KO '!B9</f>
        <v>TJ Spartak MSEM Přerov - oddíl nohejbalu "A"</v>
      </c>
      <c r="I31" s="66" t="s">
        <v>261</v>
      </c>
    </row>
    <row r="32" spans="2:9" ht="14.45" customHeight="1" x14ac:dyDescent="0.2">
      <c r="B32" s="64">
        <v>27</v>
      </c>
      <c r="C32" s="424" t="s">
        <v>51</v>
      </c>
      <c r="D32" s="425"/>
      <c r="E32" s="189"/>
      <c r="F32" s="73" t="str">
        <f>'KO '!B11</f>
        <v>TJ Sokol Zbečník "A"</v>
      </c>
      <c r="G32" s="74" t="s">
        <v>5</v>
      </c>
      <c r="H32" s="69" t="str">
        <f>'KO '!B13</f>
        <v>Tělovýchovná jednota Radomyšl, z.s. "B"</v>
      </c>
      <c r="I32" s="66" t="s">
        <v>261</v>
      </c>
    </row>
    <row r="33" spans="2:13" ht="14.45" customHeight="1" x14ac:dyDescent="0.2">
      <c r="B33" s="64">
        <v>28</v>
      </c>
      <c r="C33" s="424" t="s">
        <v>52</v>
      </c>
      <c r="D33" s="425"/>
      <c r="E33" s="189"/>
      <c r="F33" s="73" t="str">
        <f>'KO '!B15</f>
        <v>TJ Dynamo ČEZ České Budějovice "B"</v>
      </c>
      <c r="G33" s="74" t="s">
        <v>5</v>
      </c>
      <c r="H33" s="69" t="str">
        <f>'KO '!B17</f>
        <v>T.J. SOKOL Holice "A"</v>
      </c>
      <c r="I33" s="66" t="s">
        <v>262</v>
      </c>
    </row>
    <row r="34" spans="2:13" ht="14.45" customHeight="1" x14ac:dyDescent="0.2">
      <c r="B34" s="64">
        <v>29</v>
      </c>
      <c r="C34" s="424" t="s">
        <v>53</v>
      </c>
      <c r="D34" s="425"/>
      <c r="E34" s="189"/>
      <c r="F34" s="73" t="str">
        <f>'KO '!B19</f>
        <v>NK CLIMAX Vsetín "A"</v>
      </c>
      <c r="G34" s="74" t="s">
        <v>5</v>
      </c>
      <c r="H34" s="69" t="str">
        <f>'KO '!B21</f>
        <v>T.J. SOKOL Holice "B"</v>
      </c>
      <c r="I34" s="66" t="s">
        <v>261</v>
      </c>
    </row>
    <row r="35" spans="2:13" ht="14.45" customHeight="1" x14ac:dyDescent="0.2">
      <c r="B35" s="64">
        <v>30</v>
      </c>
      <c r="C35" s="424" t="s">
        <v>54</v>
      </c>
      <c r="D35" s="425"/>
      <c r="E35" s="189"/>
      <c r="F35" s="73" t="str">
        <f>'KO '!B23</f>
        <v>SK Šacung Benešov 1947 "A"</v>
      </c>
      <c r="G35" s="74" t="s">
        <v>5</v>
      </c>
      <c r="H35" s="69" t="str">
        <f>'KO '!B25</f>
        <v>NK CLIMAX Vsetín "B"</v>
      </c>
      <c r="I35" s="66" t="s">
        <v>261</v>
      </c>
    </row>
    <row r="36" spans="2:13" ht="14.45" customHeight="1" x14ac:dyDescent="0.2">
      <c r="B36" s="64">
        <v>31</v>
      </c>
      <c r="C36" s="424" t="s">
        <v>55</v>
      </c>
      <c r="D36" s="425"/>
      <c r="E36" s="189"/>
      <c r="F36" s="73" t="str">
        <f>'KO '!B27</f>
        <v>TJ Dynamo ČEZ České Budějovice "A"</v>
      </c>
      <c r="G36" s="74" t="s">
        <v>5</v>
      </c>
      <c r="H36" s="69" t="str">
        <f>'KO '!B29</f>
        <v>TJ Spartak Čelákovice - oddíl nohejbalu "A"</v>
      </c>
      <c r="I36" s="66" t="s">
        <v>261</v>
      </c>
    </row>
    <row r="37" spans="2:13" ht="14.45" customHeight="1" x14ac:dyDescent="0.2">
      <c r="B37" s="64">
        <v>32</v>
      </c>
      <c r="C37" s="424" t="s">
        <v>56</v>
      </c>
      <c r="D37" s="425"/>
      <c r="E37" s="189"/>
      <c r="F37" s="73" t="str">
        <f>'KO '!B31</f>
        <v>TJ SLAVOJ Český Brod "B"</v>
      </c>
      <c r="G37" s="74" t="s">
        <v>5</v>
      </c>
      <c r="H37" s="69" t="str">
        <f>'KO '!B33</f>
        <v>Městský nohejbalový klub Modřice, z.s. "A"</v>
      </c>
      <c r="I37" s="66" t="s">
        <v>261</v>
      </c>
    </row>
    <row r="38" spans="2:13" ht="14.45" customHeight="1" x14ac:dyDescent="0.2">
      <c r="B38" s="64">
        <v>33</v>
      </c>
      <c r="C38" s="424" t="s">
        <v>27</v>
      </c>
      <c r="D38" s="425"/>
      <c r="E38" s="189"/>
      <c r="F38" s="89" t="str">
        <f>'KO '!C4</f>
        <v>TJ SLAVOJ Český Brod "A"</v>
      </c>
      <c r="G38" s="74" t="s">
        <v>5</v>
      </c>
      <c r="H38" s="90" t="str">
        <f>'KO '!C8</f>
        <v>Tělovýchovná jednota Radomyšl, z.s. "A"</v>
      </c>
      <c r="I38" s="66" t="s">
        <v>261</v>
      </c>
    </row>
    <row r="39" spans="2:13" ht="14.45" customHeight="1" x14ac:dyDescent="0.2">
      <c r="B39" s="64">
        <v>34</v>
      </c>
      <c r="C39" s="424" t="s">
        <v>28</v>
      </c>
      <c r="D39" s="425"/>
      <c r="E39" s="189"/>
      <c r="F39" s="89" t="str">
        <f>'KO '!C12</f>
        <v>TJ Sokol Zbečník "A"</v>
      </c>
      <c r="G39" s="74" t="s">
        <v>5</v>
      </c>
      <c r="H39" s="90" t="str">
        <f>'KO '!C16</f>
        <v>TJ Dynamo ČEZ České Budějovice "B"</v>
      </c>
      <c r="I39" s="66" t="s">
        <v>261</v>
      </c>
    </row>
    <row r="40" spans="2:13" ht="14.45" customHeight="1" x14ac:dyDescent="0.2">
      <c r="B40" s="64">
        <v>35</v>
      </c>
      <c r="C40" s="424" t="s">
        <v>29</v>
      </c>
      <c r="D40" s="425"/>
      <c r="E40" s="189"/>
      <c r="F40" s="89" t="str">
        <f>'KO '!C20</f>
        <v>NK CLIMAX Vsetín "A"</v>
      </c>
      <c r="G40" s="74" t="s">
        <v>5</v>
      </c>
      <c r="H40" s="90" t="str">
        <f>'KO '!C24</f>
        <v>SK Šacung Benešov 1947 "A"</v>
      </c>
      <c r="I40" s="66" t="s">
        <v>261</v>
      </c>
    </row>
    <row r="41" spans="2:13" ht="14.45" customHeight="1" x14ac:dyDescent="0.2">
      <c r="B41" s="64">
        <v>36</v>
      </c>
      <c r="C41" s="424" t="s">
        <v>30</v>
      </c>
      <c r="D41" s="425"/>
      <c r="E41" s="189"/>
      <c r="F41" s="89" t="str">
        <f>'KO '!C28</f>
        <v>TJ Dynamo ČEZ České Budějovice "A"</v>
      </c>
      <c r="G41" s="74" t="s">
        <v>5</v>
      </c>
      <c r="H41" s="90" t="str">
        <f>'KO '!C32</f>
        <v>TJ SLAVOJ Český Brod "B"</v>
      </c>
      <c r="I41" s="66" t="s">
        <v>264</v>
      </c>
    </row>
    <row r="42" spans="2:13" ht="14.45" customHeight="1" x14ac:dyDescent="0.2">
      <c r="B42" s="64">
        <v>37</v>
      </c>
      <c r="C42" s="424" t="s">
        <v>31</v>
      </c>
      <c r="D42" s="425"/>
      <c r="E42" s="189"/>
      <c r="F42" s="89" t="str">
        <f>'KO '!D6</f>
        <v>TJ SLAVOJ Český Brod "A"</v>
      </c>
      <c r="G42" s="74" t="s">
        <v>5</v>
      </c>
      <c r="H42" s="90" t="str">
        <f>'KO '!D14</f>
        <v>TJ Sokol Zbečník "A"</v>
      </c>
      <c r="I42" s="66" t="s">
        <v>262</v>
      </c>
    </row>
    <row r="43" spans="2:13" ht="14.45" customHeight="1" x14ac:dyDescent="0.2">
      <c r="B43" s="64">
        <v>38</v>
      </c>
      <c r="C43" s="424" t="s">
        <v>32</v>
      </c>
      <c r="D43" s="425"/>
      <c r="E43" s="189"/>
      <c r="F43" s="89" t="str">
        <f>'KO '!D22</f>
        <v>NK CLIMAX Vsetín "A"</v>
      </c>
      <c r="G43" s="74" t="s">
        <v>5</v>
      </c>
      <c r="H43" s="90" t="str">
        <f>'KO '!D30</f>
        <v>TJ SLAVOJ Český Brod "B"</v>
      </c>
      <c r="I43" s="66" t="s">
        <v>263</v>
      </c>
      <c r="M43" s="63"/>
    </row>
    <row r="44" spans="2:13" ht="14.45" customHeight="1" x14ac:dyDescent="0.2">
      <c r="B44" s="64">
        <v>39</v>
      </c>
      <c r="C44" s="424" t="s">
        <v>102</v>
      </c>
      <c r="D44" s="425"/>
      <c r="E44" s="189"/>
      <c r="F44" s="89" t="str">
        <f>'KO '!E31</f>
        <v>TJ Sokol Zbečník "A"</v>
      </c>
      <c r="G44" s="74" t="s">
        <v>5</v>
      </c>
      <c r="H44" s="90" t="str">
        <f>'KO '!E35</f>
        <v>NK CLIMAX Vsetín "A"</v>
      </c>
      <c r="I44" s="66" t="s">
        <v>262</v>
      </c>
      <c r="M44" s="63"/>
    </row>
    <row r="45" spans="2:13" ht="14.45" customHeight="1" x14ac:dyDescent="0.2">
      <c r="B45" s="64">
        <v>40</v>
      </c>
      <c r="C45" s="424" t="s">
        <v>45</v>
      </c>
      <c r="D45" s="425"/>
      <c r="E45" s="189"/>
      <c r="F45" s="89" t="str">
        <f>'KO '!E10</f>
        <v>TJ SLAVOJ Český Brod "A"</v>
      </c>
      <c r="G45" s="74" t="s">
        <v>5</v>
      </c>
      <c r="H45" s="90" t="str">
        <f>'KO '!E26</f>
        <v>TJ SLAVOJ Český Brod "B"</v>
      </c>
      <c r="I45" s="66" t="s">
        <v>261</v>
      </c>
    </row>
    <row r="46" spans="2:13" ht="16.149999999999999" customHeight="1" x14ac:dyDescent="0.2">
      <c r="B46" s="47"/>
      <c r="C46" s="47"/>
      <c r="D46" s="47"/>
      <c r="E46" s="47"/>
      <c r="F46" s="47"/>
      <c r="G46" s="47"/>
      <c r="H46" s="47"/>
      <c r="I46" s="47"/>
    </row>
    <row r="47" spans="2:13" ht="16.149999999999999" customHeight="1" x14ac:dyDescent="0.2">
      <c r="B47" s="47"/>
      <c r="C47" s="47"/>
      <c r="D47" s="47"/>
      <c r="E47" s="47"/>
      <c r="F47" s="47"/>
      <c r="G47" s="47"/>
      <c r="H47" s="47"/>
      <c r="I47" s="47"/>
    </row>
    <row r="48" spans="2:13" ht="16.149999999999999" customHeight="1" x14ac:dyDescent="0.2">
      <c r="B48" s="47"/>
      <c r="C48" s="47"/>
      <c r="D48" s="47"/>
      <c r="E48" s="47"/>
      <c r="F48" s="47"/>
      <c r="G48" s="47"/>
      <c r="H48" s="47"/>
      <c r="I48" s="47"/>
    </row>
    <row r="49" spans="2:9" ht="16.149999999999999" customHeight="1" x14ac:dyDescent="0.2">
      <c r="B49" s="47"/>
      <c r="C49" s="47"/>
      <c r="D49" s="47"/>
      <c r="E49" s="47"/>
      <c r="F49" s="47"/>
      <c r="G49" s="47"/>
      <c r="H49" s="47"/>
      <c r="I49" s="47"/>
    </row>
    <row r="50" spans="2:9" ht="16.149999999999999" customHeight="1" x14ac:dyDescent="0.2">
      <c r="B50" s="47"/>
      <c r="C50" s="47"/>
      <c r="D50" s="47"/>
      <c r="E50" s="47"/>
      <c r="F50" s="47"/>
      <c r="G50" s="47"/>
      <c r="H50" s="47"/>
      <c r="I50" s="47"/>
    </row>
    <row r="51" spans="2:9" ht="16.149999999999999" customHeight="1" x14ac:dyDescent="0.2">
      <c r="B51" s="47"/>
      <c r="C51" s="47"/>
      <c r="D51" s="47"/>
      <c r="E51" s="47"/>
      <c r="F51" s="47"/>
      <c r="G51" s="47"/>
      <c r="H51" s="47"/>
      <c r="I51" s="47"/>
    </row>
    <row r="52" spans="2:9" ht="16.149999999999999" customHeight="1" x14ac:dyDescent="0.2">
      <c r="B52" s="47"/>
      <c r="C52" s="47"/>
      <c r="D52" s="47"/>
      <c r="E52" s="47"/>
      <c r="F52" s="47"/>
      <c r="G52" s="47"/>
      <c r="H52" s="47"/>
      <c r="I52" s="47"/>
    </row>
    <row r="53" spans="2:9" ht="16.149999999999999" customHeight="1" x14ac:dyDescent="0.2">
      <c r="B53" s="47"/>
      <c r="C53" s="47"/>
      <c r="D53" s="47"/>
      <c r="E53" s="47"/>
      <c r="F53" s="47"/>
      <c r="G53" s="47"/>
      <c r="H53" s="47"/>
      <c r="I53" s="47"/>
    </row>
  </sheetData>
  <mergeCells count="17">
    <mergeCell ref="C40:D40"/>
    <mergeCell ref="C41:D41"/>
    <mergeCell ref="C42:D42"/>
    <mergeCell ref="C44:D44"/>
    <mergeCell ref="C45:D45"/>
    <mergeCell ref="C43:D43"/>
    <mergeCell ref="B29:H29"/>
    <mergeCell ref="C30:D30"/>
    <mergeCell ref="C31:D31"/>
    <mergeCell ref="C32:D32"/>
    <mergeCell ref="C33:D33"/>
    <mergeCell ref="C39:D39"/>
    <mergeCell ref="C38:D38"/>
    <mergeCell ref="C34:D34"/>
    <mergeCell ref="C35:D35"/>
    <mergeCell ref="C36:D36"/>
    <mergeCell ref="C37:D37"/>
  </mergeCells>
  <pageMargins left="0.51181102362204722" right="0.31496062992125984" top="0.59055118110236227" bottom="0.39370078740157483" header="0.31496062992125984" footer="0.31496062992125984"/>
  <pageSetup paperSize="9" scale="8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4"/>
  <sheetViews>
    <sheetView showGridLines="0" tabSelected="1" workbookViewId="0">
      <selection activeCell="F12" sqref="F12"/>
    </sheetView>
  </sheetViews>
  <sheetFormatPr defaultRowHeight="12.75" x14ac:dyDescent="0.2"/>
  <cols>
    <col min="1" max="1" width="15.710937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4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/>
      <c r="B1" s="12" t="s">
        <v>48</v>
      </c>
      <c r="C1" s="12" t="s">
        <v>41</v>
      </c>
      <c r="D1" s="12" t="s">
        <v>42</v>
      </c>
      <c r="E1" s="13" t="s">
        <v>43</v>
      </c>
      <c r="F1" s="13" t="s">
        <v>40</v>
      </c>
    </row>
    <row r="2" spans="1:6" x14ac:dyDescent="0.2">
      <c r="A2" s="14"/>
    </row>
    <row r="3" spans="1:6" ht="18.75" customHeight="1" thickBot="1" x14ac:dyDescent="0.3">
      <c r="A3" s="14"/>
      <c r="B3" s="110" t="str">
        <f>'Prezence 2.6.'!B27</f>
        <v>TJ SLAVOJ Český Brod "A"</v>
      </c>
    </row>
    <row r="4" spans="1:6" ht="18.75" customHeight="1" thickBot="1" x14ac:dyDescent="0.3">
      <c r="A4" s="111"/>
      <c r="B4" s="112" t="s">
        <v>265</v>
      </c>
      <c r="C4" s="15" t="str">
        <f>B3</f>
        <v>TJ SLAVOJ Český Brod "A"</v>
      </c>
      <c r="D4" s="16"/>
      <c r="E4" s="17"/>
      <c r="F4" s="18"/>
    </row>
    <row r="5" spans="1:6" ht="18.75" customHeight="1" thickBot="1" x14ac:dyDescent="0.3">
      <c r="A5" s="14"/>
      <c r="B5" s="113" t="str">
        <f>'Prezence 2.6.'!B8</f>
        <v>Městský nohejbalový klub Modřice, z.s. "B"</v>
      </c>
      <c r="C5" s="114"/>
      <c r="D5" s="16"/>
      <c r="E5" s="19"/>
      <c r="F5" s="18"/>
    </row>
    <row r="6" spans="1:6" ht="18.75" customHeight="1" thickBot="1" x14ac:dyDescent="0.25">
      <c r="A6" s="14"/>
      <c r="B6" s="115"/>
      <c r="C6" s="116" t="s">
        <v>272</v>
      </c>
      <c r="D6" s="21" t="str">
        <f>C4</f>
        <v>TJ SLAVOJ Český Brod "A"</v>
      </c>
      <c r="E6" s="19"/>
      <c r="F6" s="18"/>
    </row>
    <row r="7" spans="1:6" ht="18.75" customHeight="1" thickBot="1" x14ac:dyDescent="0.3">
      <c r="A7" s="14"/>
      <c r="B7" s="117" t="str">
        <f>'Prezence 2.6.'!B5</f>
        <v>Tělovýchovná jednota Radomyšl, z.s. "A"</v>
      </c>
      <c r="C7" s="112"/>
      <c r="D7" s="23"/>
      <c r="E7" s="24"/>
      <c r="F7" s="18"/>
    </row>
    <row r="8" spans="1:6" ht="18.75" customHeight="1" thickBot="1" x14ac:dyDescent="0.25">
      <c r="A8" s="14"/>
      <c r="B8" s="112" t="s">
        <v>266</v>
      </c>
      <c r="C8" s="25" t="str">
        <f>B7</f>
        <v>Tělovýchovná jednota Radomyšl, z.s. "A"</v>
      </c>
      <c r="D8" s="23"/>
      <c r="E8" s="24"/>
      <c r="F8" s="18"/>
    </row>
    <row r="9" spans="1:6" ht="18.75" customHeight="1" thickBot="1" x14ac:dyDescent="0.3">
      <c r="A9" s="14"/>
      <c r="B9" s="113" t="str">
        <f>'Prezence 2.6.'!B15</f>
        <v>TJ Spartak MSEM Přerov - oddíl nohejbalu "A"</v>
      </c>
      <c r="C9" s="118"/>
      <c r="D9" s="23"/>
      <c r="E9" s="24"/>
      <c r="F9" s="18"/>
    </row>
    <row r="10" spans="1:6" ht="18.75" customHeight="1" thickBot="1" x14ac:dyDescent="0.25">
      <c r="A10" s="14"/>
      <c r="B10" s="115"/>
      <c r="C10" s="26"/>
      <c r="D10" s="20" t="s">
        <v>276</v>
      </c>
      <c r="E10" s="21" t="str">
        <f>D6</f>
        <v>TJ SLAVOJ Český Brod "A"</v>
      </c>
      <c r="F10" s="27"/>
    </row>
    <row r="11" spans="1:6" ht="18.75" customHeight="1" thickBot="1" x14ac:dyDescent="0.3">
      <c r="A11" s="14"/>
      <c r="B11" s="117" t="str">
        <f>'Prezence 2.6.'!B13</f>
        <v>TJ Sokol Zbečník "A"</v>
      </c>
      <c r="C11" s="15"/>
      <c r="D11" s="23"/>
      <c r="E11" s="119"/>
      <c r="F11" s="28"/>
    </row>
    <row r="12" spans="1:6" ht="18.75" customHeight="1" thickBot="1" x14ac:dyDescent="0.25">
      <c r="A12" s="14"/>
      <c r="B12" s="112" t="s">
        <v>267</v>
      </c>
      <c r="C12" s="15" t="str">
        <f>B11</f>
        <v>TJ Sokol Zbečník "A"</v>
      </c>
      <c r="D12" s="23"/>
      <c r="E12" s="29"/>
      <c r="F12" s="28"/>
    </row>
    <row r="13" spans="1:6" ht="18.75" customHeight="1" thickBot="1" x14ac:dyDescent="0.3">
      <c r="A13" s="14"/>
      <c r="B13" s="113" t="str">
        <f>'Prezence 2.6.'!B6</f>
        <v>Tělovýchovná jednota Radomyšl, z.s. "B"</v>
      </c>
      <c r="C13" s="120"/>
      <c r="D13" s="23"/>
      <c r="E13" s="29"/>
      <c r="F13" s="28"/>
    </row>
    <row r="14" spans="1:6" ht="18.75" customHeight="1" thickBot="1" x14ac:dyDescent="0.25">
      <c r="A14" s="14"/>
      <c r="B14" s="115"/>
      <c r="C14" s="116" t="s">
        <v>274</v>
      </c>
      <c r="D14" s="30" t="str">
        <f>C12</f>
        <v>TJ Sokol Zbečník "A"</v>
      </c>
      <c r="E14" s="29"/>
      <c r="F14" s="28"/>
    </row>
    <row r="15" spans="1:6" ht="18.75" customHeight="1" thickBot="1" x14ac:dyDescent="0.3">
      <c r="A15" s="14"/>
      <c r="B15" s="117" t="str">
        <f>'Prezence 2.6.'!B10</f>
        <v>TJ Dynamo ČEZ České Budějovice "B"</v>
      </c>
      <c r="C15" s="22"/>
      <c r="D15" s="16"/>
      <c r="E15" s="29"/>
      <c r="F15" s="28"/>
    </row>
    <row r="16" spans="1:6" ht="18.75" customHeight="1" thickBot="1" x14ac:dyDescent="0.25">
      <c r="A16" s="14"/>
      <c r="B16" s="112" t="s">
        <v>268</v>
      </c>
      <c r="C16" s="25" t="str">
        <f>B15</f>
        <v>TJ Dynamo ČEZ České Budějovice "B"</v>
      </c>
      <c r="D16" s="16"/>
      <c r="E16" s="29"/>
      <c r="F16" s="28"/>
    </row>
    <row r="17" spans="1:11" ht="18.75" customHeight="1" thickBot="1" x14ac:dyDescent="0.3">
      <c r="A17" s="14"/>
      <c r="B17" s="113" t="str">
        <f>'Prezence 2.6.'!B17</f>
        <v>T.J. SOKOL Holice "A"</v>
      </c>
      <c r="C17" s="118"/>
      <c r="D17" s="31"/>
      <c r="E17" s="29"/>
      <c r="F17" s="28"/>
    </row>
    <row r="18" spans="1:11" ht="18.75" customHeight="1" thickBot="1" x14ac:dyDescent="0.25">
      <c r="A18" s="14"/>
      <c r="B18" s="115"/>
      <c r="C18" s="26"/>
      <c r="D18" s="31"/>
      <c r="E18" s="121" t="s">
        <v>279</v>
      </c>
      <c r="F18" s="32" t="str">
        <f>E10</f>
        <v>TJ SLAVOJ Český Brod "A"</v>
      </c>
    </row>
    <row r="19" spans="1:11" ht="18.75" customHeight="1" thickBot="1" x14ac:dyDescent="0.3">
      <c r="A19" s="14"/>
      <c r="B19" s="117" t="str">
        <f>'Prezence 2.6.'!B11</f>
        <v>NK CLIMAX Vsetín "A"</v>
      </c>
      <c r="C19" s="15"/>
      <c r="D19" s="16"/>
      <c r="E19" s="17"/>
      <c r="F19" s="33"/>
    </row>
    <row r="20" spans="1:11" ht="18.75" customHeight="1" thickBot="1" x14ac:dyDescent="0.25">
      <c r="A20" s="14"/>
      <c r="B20" s="116" t="s">
        <v>269</v>
      </c>
      <c r="C20" s="15" t="str">
        <f>B19</f>
        <v>NK CLIMAX Vsetín "A"</v>
      </c>
      <c r="D20" s="16"/>
      <c r="E20" s="17"/>
      <c r="F20" s="33"/>
    </row>
    <row r="21" spans="1:11" ht="18.75" customHeight="1" thickBot="1" x14ac:dyDescent="0.3">
      <c r="A21" s="14"/>
      <c r="B21" s="113" t="str">
        <f>'Prezence 2.6.'!B18</f>
        <v>T.J. SOKOL Holice "B"</v>
      </c>
      <c r="C21" s="120"/>
      <c r="D21" s="16"/>
      <c r="E21" s="19"/>
      <c r="F21" s="33"/>
    </row>
    <row r="22" spans="1:11" ht="18.75" customHeight="1" thickBot="1" x14ac:dyDescent="0.25">
      <c r="A22" s="14"/>
      <c r="B22" s="115"/>
      <c r="C22" s="116" t="s">
        <v>275</v>
      </c>
      <c r="D22" s="21" t="str">
        <f>C20</f>
        <v>NK CLIMAX Vsetín "A"</v>
      </c>
      <c r="E22" s="19"/>
      <c r="F22" s="33"/>
    </row>
    <row r="23" spans="1:11" ht="18.75" customHeight="1" thickBot="1" x14ac:dyDescent="0.3">
      <c r="A23" s="14"/>
      <c r="B23" s="117" t="str">
        <f>'Prezence 2.6.'!B22</f>
        <v>SK Šacung Benešov 1947 "A"</v>
      </c>
      <c r="C23" s="22"/>
      <c r="D23" s="23"/>
      <c r="E23" s="24"/>
      <c r="F23" s="33"/>
    </row>
    <row r="24" spans="1:11" ht="18.75" customHeight="1" thickBot="1" x14ac:dyDescent="0.25">
      <c r="A24" s="14"/>
      <c r="B24" s="112" t="s">
        <v>271</v>
      </c>
      <c r="C24" s="25" t="str">
        <f>B23</f>
        <v>SK Šacung Benešov 1947 "A"</v>
      </c>
      <c r="D24" s="23"/>
      <c r="E24" s="24"/>
      <c r="F24" s="33"/>
    </row>
    <row r="25" spans="1:11" ht="18.75" customHeight="1" thickBot="1" x14ac:dyDescent="0.3">
      <c r="A25" s="14"/>
      <c r="B25" s="113" t="str">
        <f>'Prezence 2.6.'!B12</f>
        <v>NK CLIMAX Vsetín "B"</v>
      </c>
      <c r="C25" s="118"/>
      <c r="D25" s="23"/>
      <c r="E25" s="24"/>
      <c r="F25" s="33"/>
    </row>
    <row r="26" spans="1:11" ht="18.75" customHeight="1" thickBot="1" x14ac:dyDescent="0.25">
      <c r="A26" s="14"/>
      <c r="B26" s="115"/>
      <c r="C26" s="26"/>
      <c r="D26" s="121" t="s">
        <v>277</v>
      </c>
      <c r="E26" s="21" t="str">
        <f>D30</f>
        <v>TJ SLAVOJ Český Brod "B"</v>
      </c>
      <c r="F26" s="34"/>
    </row>
    <row r="27" spans="1:11" ht="18.75" customHeight="1" thickBot="1" x14ac:dyDescent="0.3">
      <c r="A27" s="14"/>
      <c r="B27" s="117" t="str">
        <f>'Prezence 2.6.'!B9</f>
        <v>TJ Dynamo ČEZ České Budějovice "A"</v>
      </c>
      <c r="C27" s="15"/>
      <c r="D27" s="23"/>
      <c r="E27" s="119"/>
      <c r="F27" s="35"/>
      <c r="K27" s="14"/>
    </row>
    <row r="28" spans="1:11" ht="18.75" customHeight="1" thickBot="1" x14ac:dyDescent="0.25">
      <c r="A28" s="14"/>
      <c r="B28" s="112" t="s">
        <v>267</v>
      </c>
      <c r="C28" s="15" t="str">
        <f>B27</f>
        <v>TJ Dynamo ČEZ České Budějovice "A"</v>
      </c>
      <c r="D28" s="23"/>
      <c r="E28" s="29"/>
      <c r="F28" s="35"/>
    </row>
    <row r="29" spans="1:11" ht="18.75" customHeight="1" thickBot="1" x14ac:dyDescent="0.3">
      <c r="A29" s="14"/>
      <c r="B29" s="113" t="str">
        <f>'Prezence 2.6.'!B24</f>
        <v>TJ Spartak Čelákovice - oddíl nohejbalu "A"</v>
      </c>
      <c r="C29" s="120"/>
      <c r="D29" s="23"/>
      <c r="E29" s="29"/>
      <c r="F29" s="35"/>
    </row>
    <row r="30" spans="1:11" ht="18.75" customHeight="1" thickBot="1" x14ac:dyDescent="0.25">
      <c r="A30" s="14"/>
      <c r="B30" s="115"/>
      <c r="C30" s="116" t="s">
        <v>273</v>
      </c>
      <c r="D30" s="30" t="str">
        <f>C32</f>
        <v>TJ SLAVOJ Český Brod "B"</v>
      </c>
      <c r="E30" s="36"/>
      <c r="F30" s="35"/>
    </row>
    <row r="31" spans="1:11" ht="18.75" customHeight="1" thickBot="1" x14ac:dyDescent="0.3">
      <c r="A31" s="14"/>
      <c r="B31" s="117" t="str">
        <f>'Prezence 2.6.'!B28</f>
        <v>TJ SLAVOJ Český Brod "B"</v>
      </c>
      <c r="C31" s="22"/>
      <c r="D31" s="16"/>
      <c r="E31" s="37" t="str">
        <f>D14</f>
        <v>TJ Sokol Zbečník "A"</v>
      </c>
      <c r="F31" s="27"/>
    </row>
    <row r="32" spans="1:11" ht="18.75" customHeight="1" thickBot="1" x14ac:dyDescent="0.25">
      <c r="A32" s="14"/>
      <c r="B32" s="122" t="s">
        <v>270</v>
      </c>
      <c r="C32" s="25" t="str">
        <f>B31</f>
        <v>TJ SLAVOJ Český Brod "B"</v>
      </c>
      <c r="D32" s="16"/>
      <c r="E32" s="123"/>
      <c r="F32" s="27"/>
    </row>
    <row r="33" spans="1:16" ht="18.75" customHeight="1" thickBot="1" x14ac:dyDescent="0.3">
      <c r="A33" s="14"/>
      <c r="B33" s="113" t="str">
        <f>'Prezence 2.6.'!B7</f>
        <v>Městský nohejbalový klub Modřice, z.s. "A"</v>
      </c>
      <c r="C33" s="118"/>
      <c r="D33" s="38"/>
      <c r="E33" s="124" t="s">
        <v>278</v>
      </c>
      <c r="F33" s="39" t="str">
        <f>E31</f>
        <v>TJ Sokol Zbečník "A"</v>
      </c>
    </row>
    <row r="34" spans="1:16" ht="18.75" customHeight="1" x14ac:dyDescent="0.2">
      <c r="A34" s="14"/>
      <c r="C34" s="26"/>
      <c r="D34" s="16"/>
      <c r="E34" s="40"/>
      <c r="F34" s="27"/>
    </row>
    <row r="35" spans="1:16" ht="24" customHeight="1" thickBot="1" x14ac:dyDescent="0.25">
      <c r="E35" s="41" t="str">
        <f>D22</f>
        <v>NK CLIMAX Vsetín "A"</v>
      </c>
    </row>
    <row r="36" spans="1:16" x14ac:dyDescent="0.2">
      <c r="C36" s="26"/>
      <c r="D36" s="16"/>
      <c r="E36" s="27"/>
      <c r="F36" s="27"/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0866141732283472" right="0.70866141732283472" top="0.59055118110236227" bottom="0.78740157480314965" header="0.31496062992125984" footer="0.31496062992125984"/>
  <pageSetup paperSize="9"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opLeftCell="A2" workbookViewId="0">
      <selection activeCell="V14" sqref="V14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81</v>
      </c>
      <c r="B1" s="454">
        <v>43253</v>
      </c>
      <c r="C1" s="454"/>
      <c r="D1" s="454"/>
    </row>
    <row r="2" spans="1:24" ht="15.75" x14ac:dyDescent="0.25">
      <c r="A2" s="455" t="s">
        <v>82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</row>
    <row r="3" spans="1:24" ht="6.75" customHeight="1" thickBo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24" ht="13.5" customHeight="1" x14ac:dyDescent="0.2">
      <c r="A4" s="427" t="s">
        <v>83</v>
      </c>
      <c r="B4" s="456" t="s">
        <v>63</v>
      </c>
      <c r="C4" s="456"/>
      <c r="D4" s="456"/>
      <c r="E4" s="456"/>
      <c r="F4" s="457"/>
      <c r="G4" s="433" t="s">
        <v>104</v>
      </c>
      <c r="H4" s="434"/>
      <c r="I4" s="434"/>
      <c r="J4" s="456" t="str">
        <f>'Nasazení do skupin'!$A$2</f>
        <v>D2</v>
      </c>
      <c r="K4" s="456"/>
      <c r="L4" s="456"/>
      <c r="M4" s="457"/>
      <c r="N4" s="427" t="s">
        <v>105</v>
      </c>
      <c r="O4" s="460"/>
      <c r="P4" s="464">
        <v>39</v>
      </c>
      <c r="Q4" s="466" t="s">
        <v>106</v>
      </c>
      <c r="R4" s="467"/>
      <c r="S4" s="464" t="str">
        <f>VLOOKUP(P4,Zápasy!B4:H78,2,0)</f>
        <v>3M</v>
      </c>
    </row>
    <row r="5" spans="1:24" ht="13.5" customHeight="1" thickBot="1" x14ac:dyDescent="0.25">
      <c r="A5" s="428"/>
      <c r="B5" s="458"/>
      <c r="C5" s="458"/>
      <c r="D5" s="458"/>
      <c r="E5" s="458"/>
      <c r="F5" s="459"/>
      <c r="G5" s="435"/>
      <c r="H5" s="436"/>
      <c r="I5" s="436"/>
      <c r="J5" s="458"/>
      <c r="K5" s="458"/>
      <c r="L5" s="458"/>
      <c r="M5" s="459"/>
      <c r="N5" s="428"/>
      <c r="O5" s="461"/>
      <c r="P5" s="465"/>
      <c r="Q5" s="468"/>
      <c r="R5" s="469"/>
      <c r="S5" s="465"/>
    </row>
    <row r="6" spans="1:24" ht="13.5" customHeight="1" x14ac:dyDescent="0.2">
      <c r="A6" s="427" t="s">
        <v>84</v>
      </c>
      <c r="B6" s="429">
        <f>$B$1</f>
        <v>43253</v>
      </c>
      <c r="C6" s="429"/>
      <c r="D6" s="429"/>
      <c r="E6" s="429"/>
      <c r="F6" s="430"/>
      <c r="G6" s="433" t="s">
        <v>107</v>
      </c>
      <c r="H6" s="434"/>
      <c r="I6" s="434"/>
      <c r="J6" s="437">
        <f>VLOOKUP(P4,Zápasy!B4:H78,4,0)</f>
        <v>0</v>
      </c>
      <c r="K6" s="437"/>
      <c r="L6" s="437"/>
      <c r="M6" s="438"/>
      <c r="N6" s="433" t="s">
        <v>108</v>
      </c>
      <c r="O6" s="434"/>
      <c r="P6" s="470"/>
      <c r="Q6" s="433" t="s">
        <v>109</v>
      </c>
      <c r="R6" s="434"/>
      <c r="S6" s="470"/>
      <c r="V6" s="126"/>
      <c r="X6" s="126"/>
    </row>
    <row r="7" spans="1:24" ht="13.15" customHeight="1" thickBot="1" x14ac:dyDescent="0.25">
      <c r="A7" s="428"/>
      <c r="B7" s="431"/>
      <c r="C7" s="431"/>
      <c r="D7" s="431"/>
      <c r="E7" s="431"/>
      <c r="F7" s="432"/>
      <c r="G7" s="435"/>
      <c r="H7" s="436"/>
      <c r="I7" s="436"/>
      <c r="J7" s="439"/>
      <c r="K7" s="439"/>
      <c r="L7" s="439"/>
      <c r="M7" s="440"/>
      <c r="N7" s="435"/>
      <c r="O7" s="436"/>
      <c r="P7" s="471"/>
      <c r="Q7" s="435"/>
      <c r="R7" s="436"/>
      <c r="S7" s="471"/>
      <c r="V7" s="126"/>
      <c r="X7" s="126"/>
    </row>
    <row r="8" spans="1:24" ht="18.75" customHeight="1" x14ac:dyDescent="0.25">
      <c r="A8" s="127" t="s">
        <v>110</v>
      </c>
      <c r="B8" s="443"/>
      <c r="C8" s="443"/>
      <c r="D8" s="443"/>
      <c r="E8" s="443"/>
      <c r="F8" s="444"/>
      <c r="G8" s="127" t="s">
        <v>111</v>
      </c>
      <c r="H8" s="128"/>
      <c r="I8" s="445" t="str">
        <f>VLOOKUP(B13,'Nasazení do skupin'!$B$5:$S$52,18,0)</f>
        <v>Vlach</v>
      </c>
      <c r="J8" s="445"/>
      <c r="K8" s="445"/>
      <c r="L8" s="445"/>
      <c r="M8" s="446"/>
      <c r="N8" s="127" t="s">
        <v>112</v>
      </c>
      <c r="O8" s="128"/>
      <c r="P8" s="443" t="str">
        <f>VLOOKUP(B13,'Nasazení do skupin'!$B$5:$S$52,17,0)</f>
        <v>Pohl</v>
      </c>
      <c r="Q8" s="443"/>
      <c r="R8" s="443"/>
      <c r="S8" s="444"/>
      <c r="V8" s="126"/>
      <c r="X8" s="126"/>
    </row>
    <row r="9" spans="1:24" ht="16.5" thickBot="1" x14ac:dyDescent="0.3">
      <c r="A9" s="187" t="s">
        <v>85</v>
      </c>
      <c r="B9" s="450"/>
      <c r="C9" s="450"/>
      <c r="D9" s="450"/>
      <c r="E9" s="450"/>
      <c r="F9" s="451"/>
      <c r="G9" s="452" t="s">
        <v>85</v>
      </c>
      <c r="H9" s="453"/>
      <c r="I9" s="462"/>
      <c r="J9" s="462"/>
      <c r="K9" s="462"/>
      <c r="L9" s="462"/>
      <c r="M9" s="463"/>
      <c r="N9" s="452" t="s">
        <v>85</v>
      </c>
      <c r="O9" s="453"/>
      <c r="P9" s="450"/>
      <c r="Q9" s="450"/>
      <c r="R9" s="450"/>
      <c r="S9" s="451"/>
      <c r="V9" s="126"/>
      <c r="X9" s="126"/>
    </row>
    <row r="10" spans="1:24" ht="18.75" customHeight="1" x14ac:dyDescent="0.25">
      <c r="A10" s="127" t="s">
        <v>110</v>
      </c>
      <c r="B10" s="443"/>
      <c r="C10" s="443"/>
      <c r="D10" s="443"/>
      <c r="E10" s="443"/>
      <c r="F10" s="444"/>
      <c r="G10" s="127" t="s">
        <v>113</v>
      </c>
      <c r="H10" s="128"/>
      <c r="I10" s="445" t="str">
        <f>VLOOKUP(H13,'Nasazení do skupin'!$B$5:$S$52,18,0)</f>
        <v>Gebel</v>
      </c>
      <c r="J10" s="445"/>
      <c r="K10" s="445"/>
      <c r="L10" s="445"/>
      <c r="M10" s="446"/>
      <c r="N10" s="127" t="s">
        <v>114</v>
      </c>
      <c r="O10" s="128"/>
      <c r="P10" s="443" t="str">
        <f>VLOOKUP(H13,'Nasazení do skupin'!$B$5:$S$52,17,0)</f>
        <v>Majštiník</v>
      </c>
      <c r="Q10" s="443"/>
      <c r="R10" s="443"/>
      <c r="S10" s="444"/>
      <c r="V10" s="126"/>
      <c r="X10" s="126"/>
    </row>
    <row r="11" spans="1:24" ht="16.5" thickBot="1" x14ac:dyDescent="0.3">
      <c r="A11" s="187" t="s">
        <v>85</v>
      </c>
      <c r="B11" s="450"/>
      <c r="C11" s="450"/>
      <c r="D11" s="450"/>
      <c r="E11" s="450"/>
      <c r="F11" s="451"/>
      <c r="G11" s="452" t="s">
        <v>85</v>
      </c>
      <c r="H11" s="453"/>
      <c r="I11" s="462"/>
      <c r="J11" s="462"/>
      <c r="K11" s="462"/>
      <c r="L11" s="462"/>
      <c r="M11" s="463"/>
      <c r="N11" s="452" t="s">
        <v>85</v>
      </c>
      <c r="O11" s="453"/>
      <c r="P11" s="450"/>
      <c r="Q11" s="450"/>
      <c r="R11" s="450"/>
      <c r="S11" s="451"/>
    </row>
    <row r="12" spans="1:24" ht="12" customHeight="1" x14ac:dyDescent="0.2">
      <c r="A12" s="472" t="s">
        <v>86</v>
      </c>
      <c r="B12" s="474" t="s">
        <v>87</v>
      </c>
      <c r="C12" s="475"/>
      <c r="D12" s="475"/>
      <c r="E12" s="475"/>
      <c r="F12" s="476"/>
      <c r="G12" s="441" t="s">
        <v>64</v>
      </c>
      <c r="H12" s="474" t="s">
        <v>88</v>
      </c>
      <c r="I12" s="475"/>
      <c r="J12" s="475"/>
      <c r="K12" s="475"/>
      <c r="L12" s="476"/>
      <c r="M12" s="441" t="s">
        <v>64</v>
      </c>
      <c r="N12" s="477" t="s">
        <v>89</v>
      </c>
      <c r="O12" s="478"/>
      <c r="P12" s="477" t="s">
        <v>90</v>
      </c>
      <c r="Q12" s="478"/>
      <c r="R12" s="477" t="s">
        <v>91</v>
      </c>
      <c r="S12" s="478"/>
    </row>
    <row r="13" spans="1:24" s="131" customFormat="1" ht="24" customHeight="1" thickBot="1" x14ac:dyDescent="0.25">
      <c r="A13" s="473"/>
      <c r="B13" s="447" t="str">
        <f>VLOOKUP(P4,Zápasy!$B$4:$H$77,5,0)</f>
        <v>TJ Sokol Zbečník "A"</v>
      </c>
      <c r="C13" s="448"/>
      <c r="D13" s="448"/>
      <c r="E13" s="448"/>
      <c r="F13" s="449"/>
      <c r="G13" s="442"/>
      <c r="H13" s="447" t="str">
        <f>VLOOKUP(P4,Zápasy!$B$4:$H$76,7,0)</f>
        <v>NK CLIMAX Vsetín "A"</v>
      </c>
      <c r="I13" s="448"/>
      <c r="J13" s="448"/>
      <c r="K13" s="448"/>
      <c r="L13" s="449"/>
      <c r="M13" s="442"/>
      <c r="N13" s="129" t="s">
        <v>0</v>
      </c>
      <c r="O13" s="130" t="s">
        <v>47</v>
      </c>
      <c r="P13" s="129" t="s">
        <v>0</v>
      </c>
      <c r="Q13" s="130" t="s">
        <v>47</v>
      </c>
      <c r="R13" s="129" t="s">
        <v>0</v>
      </c>
      <c r="S13" s="130" t="s">
        <v>47</v>
      </c>
    </row>
    <row r="14" spans="1:24" s="131" customFormat="1" ht="18" customHeight="1" x14ac:dyDescent="0.25">
      <c r="A14" s="132" t="s">
        <v>68</v>
      </c>
      <c r="B14" s="190"/>
      <c r="C14" s="133"/>
      <c r="D14" s="133"/>
      <c r="E14" s="133"/>
      <c r="F14" s="164"/>
      <c r="G14" s="134"/>
      <c r="H14" s="190"/>
      <c r="I14" s="133"/>
      <c r="J14" s="133"/>
      <c r="K14" s="133"/>
      <c r="L14" s="136"/>
      <c r="M14" s="135"/>
      <c r="N14" s="165"/>
      <c r="O14" s="136"/>
      <c r="P14" s="479"/>
      <c r="Q14" s="482"/>
      <c r="R14" s="479"/>
      <c r="S14" s="482"/>
    </row>
    <row r="15" spans="1:24" s="131" customFormat="1" ht="18" customHeight="1" x14ac:dyDescent="0.2">
      <c r="A15" s="137" t="s">
        <v>69</v>
      </c>
      <c r="B15" s="138"/>
      <c r="C15" s="139"/>
      <c r="D15" s="139"/>
      <c r="E15" s="139"/>
      <c r="F15" s="140"/>
      <c r="G15" s="141"/>
      <c r="H15" s="138"/>
      <c r="I15" s="139"/>
      <c r="J15" s="139"/>
      <c r="K15" s="139"/>
      <c r="L15" s="140"/>
      <c r="M15" s="142"/>
      <c r="N15" s="143"/>
      <c r="O15" s="140"/>
      <c r="P15" s="480"/>
      <c r="Q15" s="483"/>
      <c r="R15" s="480"/>
      <c r="S15" s="483"/>
    </row>
    <row r="16" spans="1:24" s="131" customFormat="1" ht="18" customHeight="1" thickBot="1" x14ac:dyDescent="0.25">
      <c r="A16" s="144" t="s">
        <v>70</v>
      </c>
      <c r="B16" s="145"/>
      <c r="C16" s="146"/>
      <c r="D16" s="146"/>
      <c r="E16" s="146"/>
      <c r="F16" s="147"/>
      <c r="G16" s="148"/>
      <c r="H16" s="145"/>
      <c r="I16" s="146"/>
      <c r="J16" s="146"/>
      <c r="K16" s="146"/>
      <c r="L16" s="147"/>
      <c r="M16" s="149"/>
      <c r="N16" s="150"/>
      <c r="O16" s="151"/>
      <c r="P16" s="481"/>
      <c r="Q16" s="484"/>
      <c r="R16" s="481"/>
      <c r="S16" s="484"/>
    </row>
    <row r="17" spans="1:24" s="131" customFormat="1" ht="27.6" customHeight="1" x14ac:dyDescent="0.2">
      <c r="A17" s="152" t="s">
        <v>92</v>
      </c>
      <c r="B17" s="191">
        <f>VLOOKUP(B13,'Nasazení do skupin'!$B$5:$S$52,2,0)</f>
        <v>2749</v>
      </c>
      <c r="C17" s="191">
        <f>VLOOKUP(B13,'Nasazení do skupin'!$B$5:$S$52,5,0)</f>
        <v>3082</v>
      </c>
      <c r="D17" s="191">
        <f>VLOOKUP(B13,'Nasazení do skupin'!$B$5:$S$52,8,0)</f>
        <v>0</v>
      </c>
      <c r="E17" s="191">
        <f>VLOOKUP(B13,'Nasazení do skupin'!$B$5:$S$52,11,0)</f>
        <v>0</v>
      </c>
      <c r="F17" s="191">
        <f>VLOOKUP(B13,'Nasazení do skupin'!$B$5:$S$52,14,0)</f>
        <v>0</v>
      </c>
      <c r="G17" s="171"/>
      <c r="H17" s="191">
        <f>VLOOKUP(H13,'Nasazení do skupin'!$B$5:$S$52,2,0)</f>
        <v>2756</v>
      </c>
      <c r="I17" s="191">
        <f>VLOOKUP(H13,'Nasazení do skupin'!$B$5:$S$52,5,0)</f>
        <v>2757</v>
      </c>
      <c r="J17" s="191">
        <f>VLOOKUP(H13,'Nasazení do skupin'!$B$5:$S$52,8,0)</f>
        <v>5094</v>
      </c>
      <c r="K17" s="191">
        <f>VLOOKUP(H13,'Nasazení do skupin'!$B$5:$S$52,11,0)</f>
        <v>0</v>
      </c>
      <c r="L17" s="191">
        <f>VLOOKUP(H13,'Nasazení do skupin'!$B$5:$S$52,14,0)</f>
        <v>0</v>
      </c>
      <c r="M17" s="135"/>
      <c r="N17" s="153" t="s">
        <v>93</v>
      </c>
      <c r="O17" s="154"/>
      <c r="P17" s="154"/>
      <c r="Q17" s="154"/>
      <c r="R17" s="154"/>
      <c r="S17" s="155"/>
    </row>
    <row r="18" spans="1:24" s="131" customFormat="1" ht="88.15" customHeight="1" thickBot="1" x14ac:dyDescent="0.25">
      <c r="A18" s="144" t="s">
        <v>94</v>
      </c>
      <c r="B18" s="156" t="str">
        <f>VLOOKUP(B13,'Nasazení do skupin'!$B$5:$S$52,3,0)</f>
        <v>Václav Pohl</v>
      </c>
      <c r="C18" s="156" t="str">
        <f>VLOOKUP(B13,'Nasazení do skupin'!$B$5:$S$52,6,0)</f>
        <v>Lukáš Kábrt</v>
      </c>
      <c r="D18" s="156">
        <f>VLOOKUP(B13,'Nasazení do skupin'!$B$5:$S$52,9,0)</f>
        <v>0</v>
      </c>
      <c r="E18" s="156">
        <f>VLOOKUP(B13,'Nasazení do skupin'!$B$5:$S$52,12,0)</f>
        <v>0</v>
      </c>
      <c r="F18" s="156">
        <f>VLOOKUP(B13,'Nasazení do skupin'!$B$5:$S$52,15,0)</f>
        <v>0</v>
      </c>
      <c r="G18" s="172"/>
      <c r="H18" s="156" t="str">
        <f>VLOOKUP(H13,'Nasazení do skupin'!$B$5:$S$52,3,0)</f>
        <v>Tomáš Andris</v>
      </c>
      <c r="I18" s="156" t="str">
        <f>VLOOKUP(H13,'Nasazení do skupin'!$B$5:$S$52,6,0)</f>
        <v>David Majštiník</v>
      </c>
      <c r="J18" s="156" t="str">
        <f>VLOOKUP(H13,'Nasazení do skupin'!$B$5:$S$52,9,0)</f>
        <v>Martin Málek</v>
      </c>
      <c r="K18" s="156">
        <f>VLOOKUP(H13,'Nasazení do skupin'!$B$5:$S$52,12,0)</f>
        <v>0</v>
      </c>
      <c r="L18" s="156">
        <f>VLOOKUP(H13,'Nasazení do skupin'!$B$5:$S$52,15,0)</f>
        <v>0</v>
      </c>
      <c r="M18" s="157"/>
      <c r="N18" s="154"/>
      <c r="O18" s="154"/>
      <c r="P18" s="154"/>
      <c r="Q18" s="154"/>
      <c r="R18" s="154"/>
      <c r="S18" s="155"/>
    </row>
    <row r="19" spans="1:24" s="131" customFormat="1" ht="19.149999999999999" customHeight="1" thickBot="1" x14ac:dyDescent="0.25">
      <c r="A19" s="158" t="s">
        <v>95</v>
      </c>
      <c r="B19" s="159">
        <f>VLOOKUP(B13,'Nasazení do skupin'!$B$5:$S$52,4,0)</f>
        <v>14</v>
      </c>
      <c r="C19" s="159">
        <f>VLOOKUP(B13,'Nasazení do skupin'!$B$5:$S$52,7,0)</f>
        <v>15</v>
      </c>
      <c r="D19" s="159">
        <f>VLOOKUP(B13,'Nasazení do skupin'!$B$5:$S$52,10,0)</f>
        <v>0</v>
      </c>
      <c r="E19" s="159">
        <f>VLOOKUP(B13,'Nasazení do skupin'!$B$5:$S$52,13,0)</f>
        <v>0</v>
      </c>
      <c r="F19" s="159">
        <f>VLOOKUP(B13,'Nasazení do skupin'!$B$5:$S$52,16,0)</f>
        <v>0</v>
      </c>
      <c r="G19" s="160"/>
      <c r="H19" s="159">
        <f>VLOOKUP(H13,'Nasazení do skupin'!$B$5:$S$52,4,0)</f>
        <v>99</v>
      </c>
      <c r="I19" s="159">
        <f>VLOOKUP(H13,'Nasazení do skupin'!$B$5:$S$52,7,0)</f>
        <v>82</v>
      </c>
      <c r="J19" s="159">
        <f>VLOOKUP(H13,'Nasazení do skupin'!$B$5:$S$52,10,0)</f>
        <v>41</v>
      </c>
      <c r="K19" s="159">
        <f>VLOOKUP(H13,'Nasazení do skupin'!$B$5:$S$52,13,0)</f>
        <v>0</v>
      </c>
      <c r="L19" s="159">
        <f>VLOOKUP(H13,'Nasazení do skupin'!$B$5:$S$52,16,0)</f>
        <v>0</v>
      </c>
      <c r="M19" s="161"/>
      <c r="N19" s="162"/>
      <c r="O19" s="162"/>
      <c r="P19" s="162"/>
      <c r="Q19" s="162"/>
      <c r="R19" s="162"/>
      <c r="S19" s="163"/>
    </row>
    <row r="20" spans="1:24" s="131" customFormat="1" ht="33.6" customHeight="1" x14ac:dyDescent="0.2"/>
    <row r="21" spans="1:24" ht="15.75" x14ac:dyDescent="0.25">
      <c r="A21" s="455" t="s">
        <v>82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</row>
    <row r="22" spans="1:24" ht="6.75" customHeight="1" thickBot="1" x14ac:dyDescent="0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24" ht="13.5" customHeight="1" x14ac:dyDescent="0.2">
      <c r="A23" s="427" t="s">
        <v>83</v>
      </c>
      <c r="B23" s="456" t="s">
        <v>63</v>
      </c>
      <c r="C23" s="456"/>
      <c r="D23" s="456"/>
      <c r="E23" s="456"/>
      <c r="F23" s="457"/>
      <c r="G23" s="433" t="s">
        <v>104</v>
      </c>
      <c r="H23" s="434"/>
      <c r="I23" s="434"/>
      <c r="J23" s="456" t="str">
        <f>'Nasazení do skupin'!$A$2</f>
        <v>D2</v>
      </c>
      <c r="K23" s="456"/>
      <c r="L23" s="456"/>
      <c r="M23" s="457"/>
      <c r="N23" s="427" t="s">
        <v>105</v>
      </c>
      <c r="O23" s="460"/>
      <c r="P23" s="464">
        <v>40</v>
      </c>
      <c r="Q23" s="466" t="s">
        <v>106</v>
      </c>
      <c r="R23" s="467"/>
      <c r="S23" s="464" t="str">
        <f>VLOOKUP(P23,Zápasy!B4:H78,2,0)</f>
        <v>F</v>
      </c>
    </row>
    <row r="24" spans="1:24" ht="13.5" customHeight="1" thickBot="1" x14ac:dyDescent="0.25">
      <c r="A24" s="428"/>
      <c r="B24" s="458"/>
      <c r="C24" s="458"/>
      <c r="D24" s="458"/>
      <c r="E24" s="458"/>
      <c r="F24" s="459"/>
      <c r="G24" s="435"/>
      <c r="H24" s="436"/>
      <c r="I24" s="436"/>
      <c r="J24" s="458"/>
      <c r="K24" s="458"/>
      <c r="L24" s="458"/>
      <c r="M24" s="459"/>
      <c r="N24" s="428"/>
      <c r="O24" s="461"/>
      <c r="P24" s="465"/>
      <c r="Q24" s="468"/>
      <c r="R24" s="469"/>
      <c r="S24" s="465"/>
    </row>
    <row r="25" spans="1:24" ht="13.5" customHeight="1" x14ac:dyDescent="0.2">
      <c r="A25" s="427" t="s">
        <v>84</v>
      </c>
      <c r="B25" s="429">
        <f>$B$1</f>
        <v>43253</v>
      </c>
      <c r="C25" s="429"/>
      <c r="D25" s="429"/>
      <c r="E25" s="429"/>
      <c r="F25" s="430"/>
      <c r="G25" s="433" t="s">
        <v>107</v>
      </c>
      <c r="H25" s="434"/>
      <c r="I25" s="434"/>
      <c r="J25" s="437">
        <f>VLOOKUP(P23,Zápasy!B4:H78,4,0)</f>
        <v>0</v>
      </c>
      <c r="K25" s="437"/>
      <c r="L25" s="437"/>
      <c r="M25" s="438"/>
      <c r="N25" s="433" t="s">
        <v>108</v>
      </c>
      <c r="O25" s="434"/>
      <c r="P25" s="470"/>
      <c r="Q25" s="433" t="s">
        <v>109</v>
      </c>
      <c r="R25" s="434"/>
      <c r="S25" s="470"/>
      <c r="V25" s="126"/>
      <c r="X25" s="126"/>
    </row>
    <row r="26" spans="1:24" ht="13.15" customHeight="1" thickBot="1" x14ac:dyDescent="0.25">
      <c r="A26" s="428"/>
      <c r="B26" s="431"/>
      <c r="C26" s="431"/>
      <c r="D26" s="431"/>
      <c r="E26" s="431"/>
      <c r="F26" s="432"/>
      <c r="G26" s="435"/>
      <c r="H26" s="436"/>
      <c r="I26" s="436"/>
      <c r="J26" s="439"/>
      <c r="K26" s="439"/>
      <c r="L26" s="439"/>
      <c r="M26" s="440"/>
      <c r="N26" s="435"/>
      <c r="O26" s="436"/>
      <c r="P26" s="471"/>
      <c r="Q26" s="435"/>
      <c r="R26" s="436"/>
      <c r="S26" s="471"/>
      <c r="V26" s="126"/>
      <c r="X26" s="126"/>
    </row>
    <row r="27" spans="1:24" ht="18.75" customHeight="1" x14ac:dyDescent="0.25">
      <c r="A27" s="127" t="s">
        <v>110</v>
      </c>
      <c r="B27" s="443"/>
      <c r="C27" s="443"/>
      <c r="D27" s="443"/>
      <c r="E27" s="443"/>
      <c r="F27" s="444"/>
      <c r="G27" s="127" t="s">
        <v>111</v>
      </c>
      <c r="H27" s="128"/>
      <c r="I27" s="445" t="str">
        <f>VLOOKUP(B32,'Nasazení do skupin'!$B$5:$S$52,18,0)</f>
        <v>Janík</v>
      </c>
      <c r="J27" s="445"/>
      <c r="K27" s="445"/>
      <c r="L27" s="445"/>
      <c r="M27" s="446"/>
      <c r="N27" s="127" t="s">
        <v>112</v>
      </c>
      <c r="O27" s="128"/>
      <c r="P27" s="443" t="str">
        <f>VLOOKUP(B32,'Nasazení do skupin'!$B$5:$S$52,17,0)</f>
        <v>Čech</v>
      </c>
      <c r="Q27" s="443"/>
      <c r="R27" s="443"/>
      <c r="S27" s="444"/>
      <c r="V27" s="126"/>
      <c r="X27" s="126"/>
    </row>
    <row r="28" spans="1:24" ht="16.5" thickBot="1" x14ac:dyDescent="0.3">
      <c r="A28" s="187" t="s">
        <v>85</v>
      </c>
      <c r="B28" s="450"/>
      <c r="C28" s="450"/>
      <c r="D28" s="450"/>
      <c r="E28" s="450"/>
      <c r="F28" s="451"/>
      <c r="G28" s="452" t="s">
        <v>85</v>
      </c>
      <c r="H28" s="453"/>
      <c r="I28" s="462"/>
      <c r="J28" s="462"/>
      <c r="K28" s="462"/>
      <c r="L28" s="462"/>
      <c r="M28" s="463"/>
      <c r="N28" s="452" t="s">
        <v>85</v>
      </c>
      <c r="O28" s="453"/>
      <c r="P28" s="450"/>
      <c r="Q28" s="450"/>
      <c r="R28" s="450"/>
      <c r="S28" s="451"/>
      <c r="V28" s="126"/>
      <c r="X28" s="126"/>
    </row>
    <row r="29" spans="1:24" ht="18.75" customHeight="1" x14ac:dyDescent="0.25">
      <c r="A29" s="127" t="s">
        <v>110</v>
      </c>
      <c r="B29" s="443"/>
      <c r="C29" s="443"/>
      <c r="D29" s="443"/>
      <c r="E29" s="443"/>
      <c r="F29" s="444"/>
      <c r="G29" s="127" t="s">
        <v>113</v>
      </c>
      <c r="H29" s="128"/>
      <c r="I29" s="445" t="str">
        <f>VLOOKUP(H32,'Nasazení do skupin'!$B$5:$S$52,18,0)</f>
        <v>Janík</v>
      </c>
      <c r="J29" s="445"/>
      <c r="K29" s="445"/>
      <c r="L29" s="445"/>
      <c r="M29" s="446"/>
      <c r="N29" s="127" t="s">
        <v>114</v>
      </c>
      <c r="O29" s="128"/>
      <c r="P29" s="443" t="str">
        <f>VLOOKUP(H32,'Nasazení do skupin'!$B$5:$S$52,17,0)</f>
        <v>Ungermann</v>
      </c>
      <c r="Q29" s="443"/>
      <c r="R29" s="443"/>
      <c r="S29" s="444"/>
      <c r="V29" s="126"/>
      <c r="X29" s="126"/>
    </row>
    <row r="30" spans="1:24" ht="16.5" thickBot="1" x14ac:dyDescent="0.3">
      <c r="A30" s="187" t="s">
        <v>85</v>
      </c>
      <c r="B30" s="450"/>
      <c r="C30" s="450"/>
      <c r="D30" s="450"/>
      <c r="E30" s="450"/>
      <c r="F30" s="451"/>
      <c r="G30" s="452" t="s">
        <v>85</v>
      </c>
      <c r="H30" s="453"/>
      <c r="I30" s="462"/>
      <c r="J30" s="462"/>
      <c r="K30" s="462"/>
      <c r="L30" s="462"/>
      <c r="M30" s="463"/>
      <c r="N30" s="452" t="s">
        <v>85</v>
      </c>
      <c r="O30" s="453"/>
      <c r="P30" s="450"/>
      <c r="Q30" s="450"/>
      <c r="R30" s="450"/>
      <c r="S30" s="451"/>
    </row>
    <row r="31" spans="1:24" ht="12" customHeight="1" x14ac:dyDescent="0.2">
      <c r="A31" s="472" t="s">
        <v>86</v>
      </c>
      <c r="B31" s="474" t="s">
        <v>87</v>
      </c>
      <c r="C31" s="475"/>
      <c r="D31" s="475"/>
      <c r="E31" s="475"/>
      <c r="F31" s="476"/>
      <c r="G31" s="441" t="s">
        <v>64</v>
      </c>
      <c r="H31" s="474" t="s">
        <v>88</v>
      </c>
      <c r="I31" s="475"/>
      <c r="J31" s="475"/>
      <c r="K31" s="475"/>
      <c r="L31" s="476"/>
      <c r="M31" s="441" t="s">
        <v>64</v>
      </c>
      <c r="N31" s="477" t="s">
        <v>89</v>
      </c>
      <c r="O31" s="478"/>
      <c r="P31" s="477" t="s">
        <v>90</v>
      </c>
      <c r="Q31" s="478"/>
      <c r="R31" s="477" t="s">
        <v>91</v>
      </c>
      <c r="S31" s="478"/>
    </row>
    <row r="32" spans="1:24" s="131" customFormat="1" ht="24" customHeight="1" thickBot="1" x14ac:dyDescent="0.25">
      <c r="A32" s="473"/>
      <c r="B32" s="447" t="str">
        <f>VLOOKUP(P23,Zápasy!$B$4:$H$77,5,0)</f>
        <v>TJ SLAVOJ Český Brod "A"</v>
      </c>
      <c r="C32" s="448"/>
      <c r="D32" s="448"/>
      <c r="E32" s="448"/>
      <c r="F32" s="449"/>
      <c r="G32" s="442"/>
      <c r="H32" s="447" t="str">
        <f>VLOOKUP(P23,Zápasy!$B$4:$H$76,7,0)</f>
        <v>TJ SLAVOJ Český Brod "B"</v>
      </c>
      <c r="I32" s="448"/>
      <c r="J32" s="448"/>
      <c r="K32" s="448"/>
      <c r="L32" s="449"/>
      <c r="M32" s="442"/>
      <c r="N32" s="129" t="s">
        <v>0</v>
      </c>
      <c r="O32" s="130" t="s">
        <v>47</v>
      </c>
      <c r="P32" s="129" t="s">
        <v>0</v>
      </c>
      <c r="Q32" s="130" t="s">
        <v>47</v>
      </c>
      <c r="R32" s="129" t="s">
        <v>0</v>
      </c>
      <c r="S32" s="130" t="s">
        <v>47</v>
      </c>
    </row>
    <row r="33" spans="1:19" s="131" customFormat="1" ht="18" customHeight="1" x14ac:dyDescent="0.25">
      <c r="A33" s="132" t="s">
        <v>68</v>
      </c>
      <c r="B33" s="190"/>
      <c r="C33" s="133"/>
      <c r="D33" s="133"/>
      <c r="E33" s="133"/>
      <c r="F33" s="164"/>
      <c r="G33" s="134"/>
      <c r="H33" s="190"/>
      <c r="I33" s="133"/>
      <c r="J33" s="133"/>
      <c r="K33" s="133"/>
      <c r="L33" s="136"/>
      <c r="M33" s="135"/>
      <c r="N33" s="165"/>
      <c r="O33" s="136"/>
      <c r="P33" s="479"/>
      <c r="Q33" s="482"/>
      <c r="R33" s="479"/>
      <c r="S33" s="482"/>
    </row>
    <row r="34" spans="1:19" s="131" customFormat="1" ht="18" customHeight="1" x14ac:dyDescent="0.2">
      <c r="A34" s="137" t="s">
        <v>69</v>
      </c>
      <c r="B34" s="138"/>
      <c r="C34" s="139"/>
      <c r="D34" s="139"/>
      <c r="E34" s="139"/>
      <c r="F34" s="140"/>
      <c r="G34" s="141"/>
      <c r="H34" s="138"/>
      <c r="I34" s="139"/>
      <c r="J34" s="139"/>
      <c r="K34" s="139"/>
      <c r="L34" s="140"/>
      <c r="M34" s="142"/>
      <c r="N34" s="143"/>
      <c r="O34" s="140"/>
      <c r="P34" s="480"/>
      <c r="Q34" s="483"/>
      <c r="R34" s="480"/>
      <c r="S34" s="483"/>
    </row>
    <row r="35" spans="1:19" s="131" customFormat="1" ht="18" customHeight="1" thickBot="1" x14ac:dyDescent="0.25">
      <c r="A35" s="144" t="s">
        <v>70</v>
      </c>
      <c r="B35" s="145"/>
      <c r="C35" s="146"/>
      <c r="D35" s="146"/>
      <c r="E35" s="146"/>
      <c r="F35" s="147"/>
      <c r="G35" s="148"/>
      <c r="H35" s="145"/>
      <c r="I35" s="146"/>
      <c r="J35" s="146"/>
      <c r="K35" s="146"/>
      <c r="L35" s="147"/>
      <c r="M35" s="149"/>
      <c r="N35" s="150"/>
      <c r="O35" s="151"/>
      <c r="P35" s="481"/>
      <c r="Q35" s="484"/>
      <c r="R35" s="481"/>
      <c r="S35" s="484"/>
    </row>
    <row r="36" spans="1:19" s="131" customFormat="1" ht="27.6" customHeight="1" x14ac:dyDescent="0.2">
      <c r="A36" s="152" t="s">
        <v>92</v>
      </c>
      <c r="B36" s="191">
        <f>VLOOKUP(B32,'Nasazení do skupin'!$B$5:$S$52,2,0)</f>
        <v>899</v>
      </c>
      <c r="C36" s="191">
        <f>VLOOKUP(B32,'Nasazení do skupin'!$B$5:$S$52,5,0)</f>
        <v>3895</v>
      </c>
      <c r="D36" s="191">
        <f>VLOOKUP(B32,'Nasazení do skupin'!$B$5:$S$52,8,0)</f>
        <v>3896</v>
      </c>
      <c r="E36" s="191">
        <f>VLOOKUP(B32,'Nasazení do skupin'!$B$5:$S$52,11,0)</f>
        <v>0</v>
      </c>
      <c r="F36" s="191">
        <f>VLOOKUP(B32,'Nasazení do skupin'!$B$5:$S$52,14,0)</f>
        <v>0</v>
      </c>
      <c r="G36" s="171"/>
      <c r="H36" s="191">
        <f>VLOOKUP(H32,'Nasazení do skupin'!$B$5:$S$52,2,0)</f>
        <v>458</v>
      </c>
      <c r="I36" s="191">
        <f>VLOOKUP(H32,'Nasazení do skupin'!$B$5:$S$52,5,0)</f>
        <v>904</v>
      </c>
      <c r="J36" s="191">
        <f>VLOOKUP(H32,'Nasazení do skupin'!$B$5:$S$52,8,0)</f>
        <v>2214</v>
      </c>
      <c r="K36" s="191">
        <f>VLOOKUP(H32,'Nasazení do skupin'!$B$5:$S$52,11,0)</f>
        <v>0</v>
      </c>
      <c r="L36" s="191">
        <f>VLOOKUP(H32,'Nasazení do skupin'!$B$5:$S$52,14,0)</f>
        <v>0</v>
      </c>
      <c r="M36" s="135"/>
      <c r="N36" s="153" t="s">
        <v>93</v>
      </c>
      <c r="O36" s="154"/>
      <c r="P36" s="154"/>
      <c r="Q36" s="154"/>
      <c r="R36" s="154"/>
      <c r="S36" s="155"/>
    </row>
    <row r="37" spans="1:19" s="131" customFormat="1" ht="88.15" customHeight="1" thickBot="1" x14ac:dyDescent="0.25">
      <c r="A37" s="144" t="s">
        <v>94</v>
      </c>
      <c r="B37" s="156" t="str">
        <f>VLOOKUP(B32,'Nasazení do skupin'!$B$5:$S$52,3,0)</f>
        <v>Zdeněk Kalous</v>
      </c>
      <c r="C37" s="156" t="str">
        <f>VLOOKUP(B32,'Nasazení do skupin'!$B$5:$S$52,6,0)</f>
        <v>Jan Čech</v>
      </c>
      <c r="D37" s="156" t="str">
        <f>VLOOKUP(B32,'Nasazení do skupin'!$B$5:$S$52,9,0)</f>
        <v>Erik Zavacký</v>
      </c>
      <c r="E37" s="156">
        <f>VLOOKUP(B32,'Nasazení do skupin'!$B$5:$S$52,12,0)</f>
        <v>0</v>
      </c>
      <c r="F37" s="156">
        <f>VLOOKUP(B32,'Nasazení do skupin'!$B$5:$S$52,15,0)</f>
        <v>0</v>
      </c>
      <c r="G37" s="172"/>
      <c r="H37" s="156" t="str">
        <f>VLOOKUP(H32,'Nasazení do skupin'!$B$5:$S$52,3,0)</f>
        <v>Jaroslav Kovařík</v>
      </c>
      <c r="I37" s="156" t="str">
        <f>VLOOKUP(H32,'Nasazení do skupin'!$B$5:$S$52,6,0)</f>
        <v>Nikolas Truc</v>
      </c>
      <c r="J37" s="156" t="str">
        <f>VLOOKUP(H32,'Nasazení do skupin'!$B$5:$S$52,9,0)</f>
        <v>Vilém Ungermann</v>
      </c>
      <c r="K37" s="156">
        <f>VLOOKUP(H32,'Nasazení do skupin'!$B$5:$S$52,12,0)</f>
        <v>0</v>
      </c>
      <c r="L37" s="156">
        <f>VLOOKUP(H32,'Nasazení do skupin'!$B$5:$S$52,15,0)</f>
        <v>0</v>
      </c>
      <c r="M37" s="157"/>
      <c r="N37" s="154"/>
      <c r="O37" s="154"/>
      <c r="P37" s="154"/>
      <c r="Q37" s="154"/>
      <c r="R37" s="154"/>
      <c r="S37" s="155"/>
    </row>
    <row r="38" spans="1:19" s="131" customFormat="1" ht="18" customHeight="1" thickBot="1" x14ac:dyDescent="0.25">
      <c r="A38" s="158" t="s">
        <v>95</v>
      </c>
      <c r="B38" s="159">
        <f>VLOOKUP(B32,'Nasazení do skupin'!$B$5:$S$52,4,0)</f>
        <v>31</v>
      </c>
      <c r="C38" s="159">
        <f>VLOOKUP(B32,'Nasazení do skupin'!$B$5:$S$52,7,0)</f>
        <v>33</v>
      </c>
      <c r="D38" s="159">
        <f>VLOOKUP(B32,'Nasazení do skupin'!$B$5:$S$52,10,0)</f>
        <v>36</v>
      </c>
      <c r="E38" s="159">
        <f>VLOOKUP(B32,'Nasazení do skupin'!$B$5:$S$52,13,0)</f>
        <v>0</v>
      </c>
      <c r="F38" s="159">
        <f>VLOOKUP(B32,'Nasazení do skupin'!$B$5:$S$52,16,0)</f>
        <v>0</v>
      </c>
      <c r="G38" s="160"/>
      <c r="H38" s="159">
        <f>VLOOKUP(H32,'Nasazení do skupin'!$B$5:$S$52,4,0)</f>
        <v>37</v>
      </c>
      <c r="I38" s="159">
        <f>VLOOKUP(H32,'Nasazení do skupin'!$B$5:$S$52,7,0)</f>
        <v>30</v>
      </c>
      <c r="J38" s="159">
        <f>VLOOKUP(H32,'Nasazení do skupin'!$B$5:$S$52,10,0)</f>
        <v>32</v>
      </c>
      <c r="K38" s="159">
        <f>VLOOKUP(H32,'Nasazení do skupin'!$B$5:$S$52,13,0)</f>
        <v>0</v>
      </c>
      <c r="L38" s="159">
        <f>VLOOKUP(H32,'Nasazení do skupin'!$B$5:$S$52,16,0)</f>
        <v>0</v>
      </c>
      <c r="M38" s="161"/>
      <c r="N38" s="162"/>
      <c r="O38" s="162"/>
      <c r="P38" s="162"/>
      <c r="Q38" s="162"/>
      <c r="R38" s="162"/>
      <c r="S38" s="163"/>
    </row>
    <row r="39" spans="1:19" s="131" customFormat="1" ht="12.75" x14ac:dyDescent="0.2">
      <c r="A39" s="166"/>
      <c r="B39" s="167"/>
      <c r="C39" s="167"/>
      <c r="D39" s="167"/>
      <c r="E39" s="167"/>
      <c r="F39" s="167"/>
      <c r="G39" s="168"/>
      <c r="H39" s="169"/>
      <c r="I39" s="169"/>
      <c r="J39" s="169"/>
      <c r="K39" s="169"/>
      <c r="L39" s="169"/>
      <c r="M39" s="170"/>
      <c r="N39" s="154"/>
      <c r="O39" s="154"/>
      <c r="P39" s="154"/>
      <c r="Q39" s="154"/>
      <c r="R39" s="154"/>
      <c r="S39" s="154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30"/>
  <sheetViews>
    <sheetView topLeftCell="A3" zoomScale="90" zoomScaleNormal="90" workbookViewId="0">
      <selection activeCell="B13" sqref="B13"/>
    </sheetView>
  </sheetViews>
  <sheetFormatPr defaultRowHeight="15" x14ac:dyDescent="0.25"/>
  <cols>
    <col min="1" max="1" width="9.5703125" bestFit="1" customWidth="1"/>
    <col min="2" max="2" width="38.8554687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7109375" style="59" customWidth="1"/>
    <col min="13" max="13" width="16" style="59" customWidth="1"/>
    <col min="14" max="14" width="4.7109375" style="59" customWidth="1"/>
    <col min="15" max="15" width="5.42578125" style="59" customWidth="1"/>
    <col min="16" max="16" width="16" style="59" customWidth="1"/>
    <col min="17" max="17" width="4.7109375" style="59" customWidth="1"/>
    <col min="18" max="18" width="9.7109375" style="59" customWidth="1"/>
    <col min="19" max="19" width="8.85546875" style="44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10" t="s">
        <v>141</v>
      </c>
      <c r="B2" s="203" t="s">
        <v>142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14.45" customHeight="1" x14ac:dyDescent="0.25">
      <c r="A3" s="211"/>
      <c r="B3" s="204" t="s">
        <v>143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x14ac:dyDescent="0.25">
      <c r="A4" s="43" t="s">
        <v>19</v>
      </c>
      <c r="B4" s="92" t="s">
        <v>74</v>
      </c>
      <c r="C4" s="96" t="s">
        <v>75</v>
      </c>
      <c r="D4" s="93" t="s">
        <v>76</v>
      </c>
      <c r="E4" s="94" t="s">
        <v>80</v>
      </c>
      <c r="F4" s="96" t="s">
        <v>75</v>
      </c>
      <c r="G4" s="93" t="s">
        <v>76</v>
      </c>
      <c r="H4" s="94" t="s">
        <v>80</v>
      </c>
      <c r="I4" s="95" t="s">
        <v>75</v>
      </c>
      <c r="J4" s="93" t="s">
        <v>76</v>
      </c>
      <c r="K4" s="94" t="s">
        <v>80</v>
      </c>
      <c r="L4" s="96" t="s">
        <v>75</v>
      </c>
      <c r="M4" s="93" t="s">
        <v>76</v>
      </c>
      <c r="N4" s="94" t="s">
        <v>80</v>
      </c>
      <c r="O4" s="96" t="s">
        <v>75</v>
      </c>
      <c r="P4" s="93" t="s">
        <v>76</v>
      </c>
      <c r="Q4" s="94" t="s">
        <v>80</v>
      </c>
      <c r="R4" s="96" t="s">
        <v>78</v>
      </c>
      <c r="S4" s="93" t="s">
        <v>79</v>
      </c>
    </row>
    <row r="5" spans="1:19" x14ac:dyDescent="0.25">
      <c r="A5" s="205" t="s">
        <v>20</v>
      </c>
      <c r="B5" s="179" t="str">
        <f>'Prezence 2.6.'!B27</f>
        <v>TJ SLAVOJ Český Brod "A"</v>
      </c>
      <c r="C5" s="179">
        <f>'Prezence 2.6.'!C27</f>
        <v>899</v>
      </c>
      <c r="D5" s="179" t="str">
        <f>'Prezence 2.6.'!D27</f>
        <v>Zdeněk Kalous</v>
      </c>
      <c r="E5" s="179">
        <f>'Prezence 2.6.'!E27</f>
        <v>31</v>
      </c>
      <c r="F5" s="179">
        <f>'Prezence 2.6.'!F27</f>
        <v>3895</v>
      </c>
      <c r="G5" s="179" t="str">
        <f>'Prezence 2.6.'!G27</f>
        <v>Jan Čech</v>
      </c>
      <c r="H5" s="179">
        <f>'Prezence 2.6.'!H27</f>
        <v>33</v>
      </c>
      <c r="I5" s="179">
        <f>'Prezence 2.6.'!I27</f>
        <v>3896</v>
      </c>
      <c r="J5" s="179" t="str">
        <f>'Prezence 2.6.'!J27</f>
        <v>Erik Zavacký</v>
      </c>
      <c r="K5" s="179">
        <f>'Prezence 2.6.'!K27</f>
        <v>36</v>
      </c>
      <c r="L5" s="179">
        <f>'Prezence 2.6.'!L27</f>
        <v>0</v>
      </c>
      <c r="M5" s="179">
        <f>'Prezence 2.6.'!M27</f>
        <v>0</v>
      </c>
      <c r="N5" s="179">
        <f>'Prezence 2.6.'!N27</f>
        <v>0</v>
      </c>
      <c r="O5" s="179">
        <f>'Prezence 2.6.'!O27</f>
        <v>0</v>
      </c>
      <c r="P5" s="179">
        <f>'Prezence 2.6.'!P27</f>
        <v>0</v>
      </c>
      <c r="Q5" s="179">
        <f>'Prezence 2.6.'!Q27</f>
        <v>0</v>
      </c>
      <c r="R5" s="179" t="str">
        <f>'Prezence 2.6.'!R27</f>
        <v>Čech</v>
      </c>
      <c r="S5" s="179" t="str">
        <f>'Prezence 2.6.'!S27</f>
        <v>Janík</v>
      </c>
    </row>
    <row r="6" spans="1:19" x14ac:dyDescent="0.25">
      <c r="A6" s="205"/>
      <c r="B6" s="179" t="str">
        <f>'Prezence 2.6.'!B12</f>
        <v>NK CLIMAX Vsetín "B"</v>
      </c>
      <c r="C6" s="179">
        <f>'Prezence 2.6.'!C12</f>
        <v>2758</v>
      </c>
      <c r="D6" s="179" t="str">
        <f>'Prezence 2.6.'!D12</f>
        <v>Daniel Bílý</v>
      </c>
      <c r="E6" s="179">
        <f>'Prezence 2.6.'!E12</f>
        <v>21</v>
      </c>
      <c r="F6" s="179">
        <f>'Prezence 2.6.'!F12</f>
        <v>4387</v>
      </c>
      <c r="G6" s="179" t="str">
        <f>'Prezence 2.6.'!G12</f>
        <v>Jakub Halašta</v>
      </c>
      <c r="H6" s="179">
        <f>'Prezence 2.6.'!H12</f>
        <v>96</v>
      </c>
      <c r="I6" s="179">
        <f>'Prezence 2.6.'!I12</f>
        <v>0</v>
      </c>
      <c r="J6" s="179">
        <f>'Prezence 2.6.'!J12</f>
        <v>0</v>
      </c>
      <c r="K6" s="179">
        <f>'Prezence 2.6.'!K12</f>
        <v>0</v>
      </c>
      <c r="L6" s="179">
        <f>'Prezence 2.6.'!L12</f>
        <v>0</v>
      </c>
      <c r="M6" s="179">
        <f>'Prezence 2.6.'!M12</f>
        <v>0</v>
      </c>
      <c r="N6" s="179">
        <f>'Prezence 2.6.'!N12</f>
        <v>0</v>
      </c>
      <c r="O6" s="179">
        <f>'Prezence 2.6.'!O12</f>
        <v>0</v>
      </c>
      <c r="P6" s="179">
        <f>'Prezence 2.6.'!P12</f>
        <v>0</v>
      </c>
      <c r="Q6" s="179">
        <f>'Prezence 2.6.'!Q12</f>
        <v>0</v>
      </c>
      <c r="R6" s="179" t="str">
        <f>'Prezence 2.6.'!R12</f>
        <v>Bílý</v>
      </c>
      <c r="S6" s="179" t="str">
        <f>'Prezence 2.6.'!S12</f>
        <v>Gebel</v>
      </c>
    </row>
    <row r="7" spans="1:19" ht="14.45" customHeight="1" thickBot="1" x14ac:dyDescent="0.3">
      <c r="A7" s="206"/>
      <c r="B7" s="180" t="str">
        <f>'Prezence 2.6.'!B26</f>
        <v>TJ Spartak Čelákovice - oddíl nohejbalu "C"</v>
      </c>
      <c r="C7" s="180">
        <f>'Prezence 2.6.'!C26</f>
        <v>4067</v>
      </c>
      <c r="D7" s="180" t="str">
        <f>'Prezence 2.6.'!D26</f>
        <v>Pavel Svačina</v>
      </c>
      <c r="E7" s="180">
        <f>'Prezence 2.6.'!E26</f>
        <v>93</v>
      </c>
      <c r="F7" s="180">
        <f>'Prezence 2.6.'!F26</f>
        <v>3984</v>
      </c>
      <c r="G7" s="180" t="str">
        <f>'Prezence 2.6.'!G26</f>
        <v>Filip Seidl</v>
      </c>
      <c r="H7" s="180">
        <f>'Prezence 2.6.'!H26</f>
        <v>15</v>
      </c>
      <c r="I7" s="180">
        <f>'Prezence 2.6.'!I26</f>
        <v>3983</v>
      </c>
      <c r="J7" s="180" t="str">
        <f>'Prezence 2.6.'!J26</f>
        <v>Petr Nesládek</v>
      </c>
      <c r="K7" s="180">
        <f>'Prezence 2.6.'!K26</f>
        <v>44</v>
      </c>
      <c r="L7" s="180">
        <f>'Prezence 2.6.'!L26</f>
        <v>0</v>
      </c>
      <c r="M7" s="180">
        <f>'Prezence 2.6.'!M26</f>
        <v>0</v>
      </c>
      <c r="N7" s="180">
        <f>'Prezence 2.6.'!N26</f>
        <v>0</v>
      </c>
      <c r="O7" s="180">
        <f>'Prezence 2.6.'!O26</f>
        <v>0</v>
      </c>
      <c r="P7" s="180">
        <f>'Prezence 2.6.'!P26</f>
        <v>0</v>
      </c>
      <c r="Q7" s="180">
        <f>'Prezence 2.6.'!Q26</f>
        <v>0</v>
      </c>
      <c r="R7" s="180" t="str">
        <f>'Prezence 2.6.'!R26</f>
        <v>Seidl</v>
      </c>
      <c r="S7" s="180" t="str">
        <f>'Prezence 2.6.'!S26</f>
        <v>Dlask</v>
      </c>
    </row>
    <row r="8" spans="1:19" x14ac:dyDescent="0.25">
      <c r="A8" s="207" t="s">
        <v>6</v>
      </c>
      <c r="B8" s="181" t="str">
        <f>'Prezence 2.6.'!B5</f>
        <v>Tělovýchovná jednota Radomyšl, z.s. "A"</v>
      </c>
      <c r="C8" s="181">
        <f>'Prezence 2.6.'!C5</f>
        <v>770</v>
      </c>
      <c r="D8" s="181" t="str">
        <f>'Prezence 2.6.'!D5</f>
        <v>Filip Hokr</v>
      </c>
      <c r="E8" s="181">
        <f>'Prezence 2.6.'!E5</f>
        <v>31</v>
      </c>
      <c r="F8" s="181">
        <f>'Prezence 2.6.'!F5</f>
        <v>772</v>
      </c>
      <c r="G8" s="181" t="str">
        <f>'Prezence 2.6.'!G5</f>
        <v>Martin Buriánek</v>
      </c>
      <c r="H8" s="181">
        <f>'Prezence 2.6.'!H5</f>
        <v>23</v>
      </c>
      <c r="I8" s="181">
        <f>'Prezence 2.6.'!I5</f>
        <v>0</v>
      </c>
      <c r="J8" s="181">
        <f>'Prezence 2.6.'!J5</f>
        <v>0</v>
      </c>
      <c r="K8" s="181">
        <f>'Prezence 2.6.'!K5</f>
        <v>0</v>
      </c>
      <c r="L8" s="181">
        <f>'Prezence 2.6.'!L5</f>
        <v>0</v>
      </c>
      <c r="M8" s="181">
        <f>'Prezence 2.6.'!M5</f>
        <v>0</v>
      </c>
      <c r="N8" s="181">
        <f>'Prezence 2.6.'!N5</f>
        <v>0</v>
      </c>
      <c r="O8" s="181">
        <f>'Prezence 2.6.'!O5</f>
        <v>0</v>
      </c>
      <c r="P8" s="181">
        <f>'Prezence 2.6.'!P5</f>
        <v>0</v>
      </c>
      <c r="Q8" s="181">
        <f>'Prezence 2.6.'!Q5</f>
        <v>0</v>
      </c>
      <c r="R8" s="181" t="str">
        <f>'Prezence 2.6.'!R5</f>
        <v>Hokr</v>
      </c>
      <c r="S8" s="181" t="str">
        <f>'Prezence 2.6.'!S5</f>
        <v>Slavíček</v>
      </c>
    </row>
    <row r="9" spans="1:19" x14ac:dyDescent="0.25">
      <c r="A9" s="205"/>
      <c r="B9" s="182" t="str">
        <f>'Prezence 2.6.'!B18</f>
        <v>T.J. SOKOL Holice "B"</v>
      </c>
      <c r="C9" s="182">
        <f>'Prezence 2.6.'!C18</f>
        <v>3545</v>
      </c>
      <c r="D9" s="182" t="str">
        <f>'Prezence 2.6.'!D18</f>
        <v>Patrik Levý</v>
      </c>
      <c r="E9" s="182">
        <f>'Prezence 2.6.'!E18</f>
        <v>17</v>
      </c>
      <c r="F9" s="182">
        <f>'Prezence 2.6.'!F18</f>
        <v>3604</v>
      </c>
      <c r="G9" s="182" t="str">
        <f>'Prezence 2.6.'!G18</f>
        <v>Filip Horčička</v>
      </c>
      <c r="H9" s="182">
        <f>'Prezence 2.6.'!H18</f>
        <v>20</v>
      </c>
      <c r="I9" s="182">
        <f>'Prezence 2.6.'!I18</f>
        <v>6029</v>
      </c>
      <c r="J9" s="182" t="str">
        <f>'Prezence 2.6.'!J18</f>
        <v>Vít Vohradník</v>
      </c>
      <c r="K9" s="182">
        <f>'Prezence 2.6.'!K18</f>
        <v>32</v>
      </c>
      <c r="L9" s="182">
        <f>'Prezence 2.6.'!L18</f>
        <v>0</v>
      </c>
      <c r="M9" s="182">
        <f>'Prezence 2.6.'!M18</f>
        <v>0</v>
      </c>
      <c r="N9" s="182">
        <f>'Prezence 2.6.'!N18</f>
        <v>0</v>
      </c>
      <c r="O9" s="182">
        <f>'Prezence 2.6.'!O18</f>
        <v>0</v>
      </c>
      <c r="P9" s="182">
        <f>'Prezence 2.6.'!P18</f>
        <v>0</v>
      </c>
      <c r="Q9" s="182">
        <f>'Prezence 2.6.'!Q18</f>
        <v>0</v>
      </c>
      <c r="R9" s="182" t="str">
        <f>'Prezence 2.6.'!R18</f>
        <v>Levý</v>
      </c>
      <c r="S9" s="182" t="str">
        <f>'Prezence 2.6.'!S18</f>
        <v>Líbal</v>
      </c>
    </row>
    <row r="10" spans="1:19" ht="14.45" customHeight="1" thickBot="1" x14ac:dyDescent="0.3">
      <c r="A10" s="208"/>
      <c r="B10" s="184" t="str">
        <f>'Prezence 2.6.'!B20</f>
        <v>TJ Dynamo ČEZ České Budějovice "C"</v>
      </c>
      <c r="C10" s="184">
        <f>'Prezence 2.6.'!C20</f>
        <v>1353</v>
      </c>
      <c r="D10" s="184" t="str">
        <f>'Prezence 2.6.'!D20</f>
        <v>Tomáš Musil</v>
      </c>
      <c r="E10" s="184">
        <f>'Prezence 2.6.'!E20</f>
        <v>22</v>
      </c>
      <c r="F10" s="184">
        <f>'Prezence 2.6.'!F20</f>
        <v>2322</v>
      </c>
      <c r="G10" s="184" t="str">
        <f>'Prezence 2.6.'!G20</f>
        <v>Jan Potůček</v>
      </c>
      <c r="H10" s="184">
        <f>'Prezence 2.6.'!H20</f>
        <v>77</v>
      </c>
      <c r="I10" s="184">
        <f>'Prezence 2.6.'!I20</f>
        <v>0</v>
      </c>
      <c r="J10" s="184">
        <f>'Prezence 2.6.'!J20</f>
        <v>0</v>
      </c>
      <c r="K10" s="184">
        <f>'Prezence 2.6.'!K20</f>
        <v>0</v>
      </c>
      <c r="L10" s="184">
        <f>'Prezence 2.6.'!L20</f>
        <v>0</v>
      </c>
      <c r="M10" s="184">
        <f>'Prezence 2.6.'!M20</f>
        <v>0</v>
      </c>
      <c r="N10" s="184">
        <f>'Prezence 2.6.'!N20</f>
        <v>0</v>
      </c>
      <c r="O10" s="184">
        <f>'Prezence 2.6.'!O20</f>
        <v>0</v>
      </c>
      <c r="P10" s="184">
        <f>'Prezence 2.6.'!P20</f>
        <v>0</v>
      </c>
      <c r="Q10" s="184">
        <f>'Prezence 2.6.'!Q20</f>
        <v>0</v>
      </c>
      <c r="R10" s="184" t="str">
        <f>'Prezence 2.6.'!R20</f>
        <v>Musil T.</v>
      </c>
      <c r="S10" s="184" t="str">
        <f>'Prezence 2.6.'!S20</f>
        <v>Musil</v>
      </c>
    </row>
    <row r="11" spans="1:19" x14ac:dyDescent="0.25">
      <c r="A11" s="209" t="s">
        <v>21</v>
      </c>
      <c r="B11" s="185" t="str">
        <f>'Prezence 2.6.'!B13</f>
        <v>TJ Sokol Zbečník "A"</v>
      </c>
      <c r="C11" s="185">
        <f>'Prezence 2.6.'!C13</f>
        <v>2749</v>
      </c>
      <c r="D11" s="185" t="str">
        <f>'Prezence 2.6.'!D13</f>
        <v>Václav Pohl</v>
      </c>
      <c r="E11" s="185">
        <f>'Prezence 2.6.'!E13</f>
        <v>14</v>
      </c>
      <c r="F11" s="185">
        <f>'Prezence 2.6.'!F13</f>
        <v>3082</v>
      </c>
      <c r="G11" s="185" t="str">
        <f>'Prezence 2.6.'!G13</f>
        <v>Lukáš Kábrt</v>
      </c>
      <c r="H11" s="185">
        <f>'Prezence 2.6.'!H13</f>
        <v>15</v>
      </c>
      <c r="I11" s="185">
        <f>'Prezence 2.6.'!I13</f>
        <v>0</v>
      </c>
      <c r="J11" s="185">
        <f>'Prezence 2.6.'!J13</f>
        <v>0</v>
      </c>
      <c r="K11" s="185">
        <f>'Prezence 2.6.'!K13</f>
        <v>0</v>
      </c>
      <c r="L11" s="185">
        <f>'Prezence 2.6.'!L13</f>
        <v>0</v>
      </c>
      <c r="M11" s="185">
        <f>'Prezence 2.6.'!M13</f>
        <v>0</v>
      </c>
      <c r="N11" s="185">
        <f>'Prezence 2.6.'!N13</f>
        <v>0</v>
      </c>
      <c r="O11" s="185">
        <f>'Prezence 2.6.'!O13</f>
        <v>0</v>
      </c>
      <c r="P11" s="185">
        <f>'Prezence 2.6.'!P13</f>
        <v>0</v>
      </c>
      <c r="Q11" s="185">
        <f>'Prezence 2.6.'!Q13</f>
        <v>0</v>
      </c>
      <c r="R11" s="185" t="str">
        <f>'Prezence 2.6.'!R13</f>
        <v>Pohl</v>
      </c>
      <c r="S11" s="185" t="str">
        <f>'Prezence 2.6.'!S13</f>
        <v>Vlach</v>
      </c>
    </row>
    <row r="12" spans="1:19" x14ac:dyDescent="0.25">
      <c r="A12" s="205"/>
      <c r="B12" s="182" t="str">
        <f>'Prezence 2.6.'!B24</f>
        <v>TJ Spartak Čelákovice - oddíl nohejbalu "A"</v>
      </c>
      <c r="C12" s="182">
        <f>'Prezence 2.6.'!C24</f>
        <v>5497</v>
      </c>
      <c r="D12" s="182" t="str">
        <f>'Prezence 2.6.'!D24</f>
        <v>Čestmír Čuřík</v>
      </c>
      <c r="E12" s="182">
        <f>'Prezence 2.6.'!E24</f>
        <v>74</v>
      </c>
      <c r="F12" s="182">
        <f>'Prezence 2.6.'!F24</f>
        <v>5772</v>
      </c>
      <c r="G12" s="182" t="str">
        <f>'Prezence 2.6.'!G24</f>
        <v>Jakub Pěček</v>
      </c>
      <c r="H12" s="182">
        <f>'Prezence 2.6.'!H24</f>
        <v>69</v>
      </c>
      <c r="I12" s="182">
        <f>'Prezence 2.6.'!I24</f>
        <v>0</v>
      </c>
      <c r="J12" s="182">
        <f>'Prezence 2.6.'!J24</f>
        <v>0</v>
      </c>
      <c r="K12" s="182">
        <f>'Prezence 2.6.'!K24</f>
        <v>0</v>
      </c>
      <c r="L12" s="182">
        <f>'Prezence 2.6.'!L24</f>
        <v>0</v>
      </c>
      <c r="M12" s="182">
        <f>'Prezence 2.6.'!M24</f>
        <v>0</v>
      </c>
      <c r="N12" s="182">
        <f>'Prezence 2.6.'!N24</f>
        <v>0</v>
      </c>
      <c r="O12" s="182">
        <f>'Prezence 2.6.'!O24</f>
        <v>0</v>
      </c>
      <c r="P12" s="182">
        <f>'Prezence 2.6.'!P24</f>
        <v>0</v>
      </c>
      <c r="Q12" s="182">
        <f>'Prezence 2.6.'!Q24</f>
        <v>0</v>
      </c>
      <c r="R12" s="182" t="str">
        <f>'Prezence 2.6.'!R24</f>
        <v>Pěček</v>
      </c>
      <c r="S12" s="182" t="str">
        <f>'Prezence 2.6.'!S24</f>
        <v>Dlask</v>
      </c>
    </row>
    <row r="13" spans="1:19" ht="14.45" customHeight="1" thickBot="1" x14ac:dyDescent="0.3">
      <c r="A13" s="206"/>
      <c r="B13" s="183" t="str">
        <f>'Prezence 2.6.'!B16</f>
        <v>TJ Spartak MSEM Přerov - oddíl nohejbalu "B"</v>
      </c>
      <c r="C13" s="183">
        <f>'Prezence 2.6.'!C16</f>
        <v>5757</v>
      </c>
      <c r="D13" s="183" t="str">
        <f>'Prezence 2.6.'!D16</f>
        <v>Petr Lolek</v>
      </c>
      <c r="E13" s="183">
        <f>'Prezence 2.6.'!E16</f>
        <v>9</v>
      </c>
      <c r="F13" s="183">
        <f>'Prezence 2.6.'!F16</f>
        <v>6197</v>
      </c>
      <c r="G13" s="183" t="str">
        <f>'Prezence 2.6.'!G16</f>
        <v>Jakub Pírek</v>
      </c>
      <c r="H13" s="183">
        <f>'Prezence 2.6.'!H16</f>
        <v>1</v>
      </c>
      <c r="I13" s="183">
        <f>'Prezence 2.6.'!I16</f>
        <v>6189</v>
      </c>
      <c r="J13" s="183" t="str">
        <f>'Prezence 2.6.'!J16</f>
        <v>Dominik Pokorný</v>
      </c>
      <c r="K13" s="183">
        <f>'Prezence 2.6.'!K16</f>
        <v>6</v>
      </c>
      <c r="L13" s="183">
        <f>'Prezence 2.6.'!L16</f>
        <v>0</v>
      </c>
      <c r="M13" s="183">
        <f>'Prezence 2.6.'!M16</f>
        <v>0</v>
      </c>
      <c r="N13" s="183">
        <f>'Prezence 2.6.'!N16</f>
        <v>0</v>
      </c>
      <c r="O13" s="183">
        <f>'Prezence 2.6.'!O16</f>
        <v>0</v>
      </c>
      <c r="P13" s="183">
        <f>'Prezence 2.6.'!P16</f>
        <v>0</v>
      </c>
      <c r="Q13" s="183">
        <f>'Prezence 2.6.'!Q16</f>
        <v>0</v>
      </c>
      <c r="R13" s="183" t="str">
        <f>'Prezence 2.6.'!R16</f>
        <v>Pokorný</v>
      </c>
      <c r="S13" s="183" t="str">
        <f>'Prezence 2.6.'!S16</f>
        <v>Vagrčka</v>
      </c>
    </row>
    <row r="14" spans="1:19" x14ac:dyDescent="0.25">
      <c r="A14" s="207" t="s">
        <v>0</v>
      </c>
      <c r="B14" s="181" t="str">
        <f>'Prezence 2.6.'!B7</f>
        <v>Městský nohejbalový klub Modřice, z.s. "A"</v>
      </c>
      <c r="C14" s="181">
        <f>'Prezence 2.6.'!C7</f>
        <v>5237</v>
      </c>
      <c r="D14" s="181" t="str">
        <f>'Prezence 2.6.'!D7</f>
        <v>Jan Bartoš</v>
      </c>
      <c r="E14" s="181">
        <f>'Prezence 2.6.'!E7</f>
        <v>9</v>
      </c>
      <c r="F14" s="181">
        <f>'Prezence 2.6.'!F7</f>
        <v>5245</v>
      </c>
      <c r="G14" s="181" t="str">
        <f>'Prezence 2.6.'!G7</f>
        <v>Quido Boleloucký</v>
      </c>
      <c r="H14" s="181">
        <f>'Prezence 2.6.'!H7</f>
        <v>95</v>
      </c>
      <c r="I14" s="181">
        <f>'Prezence 2.6.'!I7</f>
        <v>5288</v>
      </c>
      <c r="J14" s="181" t="str">
        <f>'Prezence 2.6.'!J7</f>
        <v>Tomáš Svoboda</v>
      </c>
      <c r="K14" s="181">
        <f>'Prezence 2.6.'!K7</f>
        <v>10</v>
      </c>
      <c r="L14" s="181">
        <f>'Prezence 2.6.'!L7</f>
        <v>0</v>
      </c>
      <c r="M14" s="181">
        <f>'Prezence 2.6.'!M7</f>
        <v>0</v>
      </c>
      <c r="N14" s="181">
        <f>'Prezence 2.6.'!N7</f>
        <v>0</v>
      </c>
      <c r="O14" s="181">
        <f>'Prezence 2.6.'!O7</f>
        <v>0</v>
      </c>
      <c r="P14" s="181">
        <f>'Prezence 2.6.'!P7</f>
        <v>0</v>
      </c>
      <c r="Q14" s="181">
        <f>'Prezence 2.6.'!Q7</f>
        <v>0</v>
      </c>
      <c r="R14" s="181" t="str">
        <f>'Prezence 2.6.'!R7</f>
        <v>Boleloucký</v>
      </c>
      <c r="S14" s="181" t="str">
        <f>'Prezence 2.6.'!S7</f>
        <v>Laťák</v>
      </c>
    </row>
    <row r="15" spans="1:19" x14ac:dyDescent="0.25">
      <c r="A15" s="205"/>
      <c r="B15" s="182" t="str">
        <f>'Prezence 2.6.'!B10</f>
        <v>TJ Dynamo ČEZ České Budějovice "B"</v>
      </c>
      <c r="C15" s="182">
        <f>'Prezence 2.6.'!C10</f>
        <v>1352</v>
      </c>
      <c r="D15" s="182" t="str">
        <f>'Prezence 2.6.'!D10</f>
        <v>Lukáš Musil</v>
      </c>
      <c r="E15" s="182">
        <f>'Prezence 2.6.'!E10</f>
        <v>69</v>
      </c>
      <c r="F15" s="182">
        <f>'Prezence 2.6.'!F10</f>
        <v>2396</v>
      </c>
      <c r="G15" s="182" t="str">
        <f>'Prezence 2.6.'!G10</f>
        <v>Karel Tůma</v>
      </c>
      <c r="H15" s="182">
        <f>'Prezence 2.6.'!H10</f>
        <v>15</v>
      </c>
      <c r="I15" s="182">
        <f>'Prezence 2.6.'!I10</f>
        <v>0</v>
      </c>
      <c r="J15" s="182">
        <f>'Prezence 2.6.'!J10</f>
        <v>0</v>
      </c>
      <c r="K15" s="182">
        <f>'Prezence 2.6.'!K10</f>
        <v>0</v>
      </c>
      <c r="L15" s="182">
        <f>'Prezence 2.6.'!L10</f>
        <v>0</v>
      </c>
      <c r="M15" s="182">
        <f>'Prezence 2.6.'!M10</f>
        <v>0</v>
      </c>
      <c r="N15" s="182">
        <f>'Prezence 2.6.'!N10</f>
        <v>0</v>
      </c>
      <c r="O15" s="182">
        <f>'Prezence 2.6.'!O10</f>
        <v>0</v>
      </c>
      <c r="P15" s="182">
        <f>'Prezence 2.6.'!P10</f>
        <v>0</v>
      </c>
      <c r="Q15" s="182">
        <f>'Prezence 2.6.'!Q10</f>
        <v>0</v>
      </c>
      <c r="R15" s="182" t="str">
        <f>'Prezence 2.6.'!R10</f>
        <v>Tůma</v>
      </c>
      <c r="S15" s="182" t="str">
        <f>'Prezence 2.6.'!S10</f>
        <v>Musil</v>
      </c>
    </row>
    <row r="16" spans="1:19" ht="14.45" customHeight="1" thickBot="1" x14ac:dyDescent="0.3">
      <c r="A16" s="208"/>
      <c r="B16" s="184" t="str">
        <f>'Prezence 2.6.'!B23</f>
        <v>SK Šacung Benešov 1947 "B"</v>
      </c>
      <c r="C16" s="184">
        <f>'Prezence 2.6.'!C23</f>
        <v>1430</v>
      </c>
      <c r="D16" s="184" t="str">
        <f>'Prezence 2.6.'!D23</f>
        <v>David Krunert</v>
      </c>
      <c r="E16" s="184">
        <f>'Prezence 2.6.'!E23</f>
        <v>24</v>
      </c>
      <c r="F16" s="184">
        <f>'Prezence 2.6.'!F23</f>
        <v>3168</v>
      </c>
      <c r="G16" s="184" t="str">
        <f>'Prezence 2.6.'!G23</f>
        <v>Lukáš Krunert</v>
      </c>
      <c r="H16" s="184">
        <f>'Prezence 2.6.'!H23</f>
        <v>26</v>
      </c>
      <c r="I16" s="184">
        <f>'Prezence 2.6.'!I23</f>
        <v>3162</v>
      </c>
      <c r="J16" s="184" t="str">
        <f>'Prezence 2.6.'!J23</f>
        <v>Adam Fürbacher</v>
      </c>
      <c r="K16" s="184">
        <f>'Prezence 2.6.'!K23</f>
        <v>8</v>
      </c>
      <c r="L16" s="184">
        <f>'Prezence 2.6.'!L23</f>
        <v>0</v>
      </c>
      <c r="M16" s="184">
        <f>'Prezence 2.6.'!M23</f>
        <v>0</v>
      </c>
      <c r="N16" s="184">
        <f>'Prezence 2.6.'!N23</f>
        <v>0</v>
      </c>
      <c r="O16" s="184">
        <f>'Prezence 2.6.'!O23</f>
        <v>0</v>
      </c>
      <c r="P16" s="184">
        <f>'Prezence 2.6.'!P23</f>
        <v>0</v>
      </c>
      <c r="Q16" s="184">
        <f>'Prezence 2.6.'!Q23</f>
        <v>0</v>
      </c>
      <c r="R16" s="184" t="str">
        <f>'Prezence 2.6.'!R23</f>
        <v>Krunert D.</v>
      </c>
      <c r="S16" s="184" t="str">
        <f>'Prezence 2.6.'!S23</f>
        <v>Krunert R.</v>
      </c>
    </row>
    <row r="17" spans="1:19" x14ac:dyDescent="0.25">
      <c r="A17" s="209" t="s">
        <v>44</v>
      </c>
      <c r="B17" s="185" t="str">
        <f>'Prezence 2.6.'!B11</f>
        <v>NK CLIMAX Vsetín "A"</v>
      </c>
      <c r="C17" s="185">
        <f>'Prezence 2.6.'!C11</f>
        <v>2756</v>
      </c>
      <c r="D17" s="185" t="str">
        <f>'Prezence 2.6.'!D11</f>
        <v>Tomáš Andris</v>
      </c>
      <c r="E17" s="185">
        <f>'Prezence 2.6.'!E11</f>
        <v>99</v>
      </c>
      <c r="F17" s="185">
        <f>'Prezence 2.6.'!F11</f>
        <v>2757</v>
      </c>
      <c r="G17" s="185" t="str">
        <f>'Prezence 2.6.'!G11</f>
        <v>David Majštiník</v>
      </c>
      <c r="H17" s="185">
        <f>'Prezence 2.6.'!H11</f>
        <v>82</v>
      </c>
      <c r="I17" s="185">
        <f>'Prezence 2.6.'!I11</f>
        <v>5094</v>
      </c>
      <c r="J17" s="185" t="str">
        <f>'Prezence 2.6.'!J11</f>
        <v>Martin Málek</v>
      </c>
      <c r="K17" s="185">
        <f>'Prezence 2.6.'!K11</f>
        <v>41</v>
      </c>
      <c r="L17" s="185">
        <f>'Prezence 2.6.'!L11</f>
        <v>0</v>
      </c>
      <c r="M17" s="185">
        <f>'Prezence 2.6.'!M11</f>
        <v>0</v>
      </c>
      <c r="N17" s="185">
        <f>'Prezence 2.6.'!N11</f>
        <v>0</v>
      </c>
      <c r="O17" s="185">
        <f>'Prezence 2.6.'!O11</f>
        <v>0</v>
      </c>
      <c r="P17" s="185">
        <f>'Prezence 2.6.'!P11</f>
        <v>0</v>
      </c>
      <c r="Q17" s="185">
        <f>'Prezence 2.6.'!Q11</f>
        <v>0</v>
      </c>
      <c r="R17" s="185" t="str">
        <f>'Prezence 2.6.'!R11</f>
        <v>Majštiník</v>
      </c>
      <c r="S17" s="185" t="str">
        <f>'Prezence 2.6.'!S11</f>
        <v>Gebel</v>
      </c>
    </row>
    <row r="18" spans="1:19" x14ac:dyDescent="0.25">
      <c r="A18" s="205"/>
      <c r="B18" s="182" t="str">
        <f>'Prezence 2.6.'!B19</f>
        <v>Slovan Chabařovice</v>
      </c>
      <c r="C18" s="182">
        <f>'Prezence 2.6.'!C19</f>
        <v>2154</v>
      </c>
      <c r="D18" s="182" t="str">
        <f>'Prezence 2.6.'!D19</f>
        <v>Adam Henzl</v>
      </c>
      <c r="E18" s="182">
        <f>'Prezence 2.6.'!E19</f>
        <v>16</v>
      </c>
      <c r="F18" s="182">
        <f>'Prezence 2.6.'!F19</f>
        <v>3543</v>
      </c>
      <c r="G18" s="182" t="str">
        <f>'Prezence 2.6.'!G19</f>
        <v>Šimon Henzl</v>
      </c>
      <c r="H18" s="182">
        <f>'Prezence 2.6.'!H19</f>
        <v>29</v>
      </c>
      <c r="I18" s="182">
        <f>'Prezence 2.6.'!I19</f>
        <v>0</v>
      </c>
      <c r="J18" s="182">
        <f>'Prezence 2.6.'!J19</f>
        <v>0</v>
      </c>
      <c r="K18" s="182">
        <f>'Prezence 2.6.'!K19</f>
        <v>0</v>
      </c>
      <c r="L18" s="182">
        <f>'Prezence 2.6.'!L19</f>
        <v>0</v>
      </c>
      <c r="M18" s="182">
        <f>'Prezence 2.6.'!M19</f>
        <v>0</v>
      </c>
      <c r="N18" s="182">
        <f>'Prezence 2.6.'!N19</f>
        <v>0</v>
      </c>
      <c r="O18" s="182">
        <f>'Prezence 2.6.'!O19</f>
        <v>0</v>
      </c>
      <c r="P18" s="182">
        <f>'Prezence 2.6.'!P19</f>
        <v>0</v>
      </c>
      <c r="Q18" s="182">
        <f>'Prezence 2.6.'!Q19</f>
        <v>0</v>
      </c>
      <c r="R18" s="182" t="str">
        <f>'Prezence 2.6.'!R19</f>
        <v>Henzl A.</v>
      </c>
      <c r="S18" s="182" t="str">
        <f>'Prezence 2.6.'!S19</f>
        <v>Sochor</v>
      </c>
    </row>
    <row r="19" spans="1:19" ht="14.45" customHeight="1" thickBot="1" x14ac:dyDescent="0.3">
      <c r="A19" s="206"/>
      <c r="B19" s="183" t="str">
        <f>'Prezence 2.6.'!B6</f>
        <v>Tělovýchovná jednota Radomyšl, z.s. "B"</v>
      </c>
      <c r="C19" s="183">
        <f>'Prezence 2.6.'!C6</f>
        <v>768</v>
      </c>
      <c r="D19" s="183" t="str">
        <f>'Prezence 2.6.'!D6</f>
        <v>Josef Slavíček</v>
      </c>
      <c r="E19" s="183">
        <f>'Prezence 2.6.'!E6</f>
        <v>22</v>
      </c>
      <c r="F19" s="183">
        <f>'Prezence 2.6.'!F6</f>
        <v>3139</v>
      </c>
      <c r="G19" s="183" t="str">
        <f>'Prezence 2.6.'!G6</f>
        <v>Martin Švancar</v>
      </c>
      <c r="H19" s="183">
        <f>'Prezence 2.6.'!H6</f>
        <v>32</v>
      </c>
      <c r="I19" s="183">
        <f>'Prezence 2.6.'!I6</f>
        <v>0</v>
      </c>
      <c r="J19" s="183">
        <f>'Prezence 2.6.'!J6</f>
        <v>0</v>
      </c>
      <c r="K19" s="183">
        <f>'Prezence 2.6.'!K6</f>
        <v>0</v>
      </c>
      <c r="L19" s="183">
        <f>'Prezence 2.6.'!L6</f>
        <v>0</v>
      </c>
      <c r="M19" s="183">
        <f>'Prezence 2.6.'!M6</f>
        <v>0</v>
      </c>
      <c r="N19" s="183">
        <f>'Prezence 2.6.'!N6</f>
        <v>0</v>
      </c>
      <c r="O19" s="183">
        <f>'Prezence 2.6.'!O6</f>
        <v>0</v>
      </c>
      <c r="P19" s="183">
        <f>'Prezence 2.6.'!P6</f>
        <v>0</v>
      </c>
      <c r="Q19" s="183">
        <f>'Prezence 2.6.'!Q6</f>
        <v>0</v>
      </c>
      <c r="R19" s="183" t="str">
        <f>'Prezence 2.6.'!R6</f>
        <v>Slavíček</v>
      </c>
      <c r="S19" s="183" t="str">
        <f>'Prezence 2.6.'!S6</f>
        <v>Slavíček</v>
      </c>
    </row>
    <row r="20" spans="1:19" x14ac:dyDescent="0.25">
      <c r="A20" s="209" t="s">
        <v>45</v>
      </c>
      <c r="B20" s="181" t="str">
        <f>'Prezence 2.6.'!B17</f>
        <v>T.J. SOKOL Holice "A"</v>
      </c>
      <c r="C20" s="181">
        <f>'Prezence 2.6.'!C17</f>
        <v>4103</v>
      </c>
      <c r="D20" s="181" t="str">
        <f>'Prezence 2.6.'!D17</f>
        <v>Daniel Kalousek</v>
      </c>
      <c r="E20" s="181">
        <f>'Prezence 2.6.'!E17</f>
        <v>69</v>
      </c>
      <c r="F20" s="181">
        <f>'Prezence 2.6.'!F17</f>
        <v>6021</v>
      </c>
      <c r="G20" s="181" t="str">
        <f>'Prezence 2.6.'!G17</f>
        <v>Adam Nastoupil</v>
      </c>
      <c r="H20" s="181">
        <f>'Prezence 2.6.'!H17</f>
        <v>22</v>
      </c>
      <c r="I20" s="181">
        <f>'Prezence 2.6.'!I17</f>
        <v>6027</v>
      </c>
      <c r="J20" s="181" t="str">
        <f>'Prezence 2.6.'!J17</f>
        <v>Dominik Veselý</v>
      </c>
      <c r="K20" s="181">
        <f>'Prezence 2.6.'!K17</f>
        <v>19</v>
      </c>
      <c r="L20" s="181">
        <f>'Prezence 2.6.'!L17</f>
        <v>0</v>
      </c>
      <c r="M20" s="181">
        <f>'Prezence 2.6.'!M17</f>
        <v>0</v>
      </c>
      <c r="N20" s="181">
        <f>'Prezence 2.6.'!N17</f>
        <v>0</v>
      </c>
      <c r="O20" s="181">
        <f>'Prezence 2.6.'!O17</f>
        <v>0</v>
      </c>
      <c r="P20" s="181">
        <f>'Prezence 2.6.'!P17</f>
        <v>0</v>
      </c>
      <c r="Q20" s="181">
        <f>'Prezence 2.6.'!Q17</f>
        <v>0</v>
      </c>
      <c r="R20" s="181" t="str">
        <f>'Prezence 2.6.'!R17</f>
        <v>Kalousek</v>
      </c>
      <c r="S20" s="181" t="str">
        <f>'Prezence 2.6.'!S17</f>
        <v>Líbal</v>
      </c>
    </row>
    <row r="21" spans="1:19" x14ac:dyDescent="0.25">
      <c r="A21" s="205"/>
      <c r="B21" s="182" t="str">
        <f>'Prezence 2.6.'!B22</f>
        <v>SK Šacung Benešov 1947 "A"</v>
      </c>
      <c r="C21" s="182">
        <f>'Prezence 2.6.'!C22</f>
        <v>1429</v>
      </c>
      <c r="D21" s="182" t="str">
        <f>'Prezence 2.6.'!D22</f>
        <v>Štěpán Krunert</v>
      </c>
      <c r="E21" s="182">
        <f>'Prezence 2.6.'!E22</f>
        <v>4</v>
      </c>
      <c r="F21" s="182">
        <f>'Prezence 2.6.'!F22</f>
        <v>2289</v>
      </c>
      <c r="G21" s="182" t="str">
        <f>'Prezence 2.6.'!G22</f>
        <v>Adam Brož</v>
      </c>
      <c r="H21" s="182">
        <f>'Prezence 2.6.'!H22</f>
        <v>5</v>
      </c>
      <c r="I21" s="182">
        <f>'Prezence 2.6.'!I22</f>
        <v>2273</v>
      </c>
      <c r="J21" s="182" t="str">
        <f>'Prezence 2.6.'!J22</f>
        <v>Jan Šperlík</v>
      </c>
      <c r="K21" s="182">
        <f>'Prezence 2.6.'!K22</f>
        <v>9</v>
      </c>
      <c r="L21" s="182">
        <f>'Prezence 2.6.'!L22</f>
        <v>0</v>
      </c>
      <c r="M21" s="182">
        <f>'Prezence 2.6.'!M22</f>
        <v>0</v>
      </c>
      <c r="N21" s="182">
        <f>'Prezence 2.6.'!N22</f>
        <v>0</v>
      </c>
      <c r="O21" s="182">
        <f>'Prezence 2.6.'!O22</f>
        <v>0</v>
      </c>
      <c r="P21" s="182">
        <f>'Prezence 2.6.'!P22</f>
        <v>0</v>
      </c>
      <c r="Q21" s="182">
        <f>'Prezence 2.6.'!Q22</f>
        <v>0</v>
      </c>
      <c r="R21" s="182" t="str">
        <f>'Prezence 2.6.'!R22</f>
        <v>Krunert Š.</v>
      </c>
      <c r="S21" s="182" t="str">
        <f>'Prezence 2.6.'!S22</f>
        <v>Krunert R.</v>
      </c>
    </row>
    <row r="22" spans="1:19" ht="14.45" customHeight="1" thickBot="1" x14ac:dyDescent="0.3">
      <c r="A22" s="206"/>
      <c r="B22" s="184" t="str">
        <f>'Prezence 2.6.'!B25</f>
        <v>TJ Spartak Čelákovice - oddíl nohejbalu "B"</v>
      </c>
      <c r="C22" s="184">
        <f>'Prezence 2.6.'!C25</f>
        <v>5435</v>
      </c>
      <c r="D22" s="184" t="str">
        <f>'Prezence 2.6.'!D25</f>
        <v>Dominik Hejtík</v>
      </c>
      <c r="E22" s="184">
        <f>'Prezence 2.6.'!E25</f>
        <v>99</v>
      </c>
      <c r="F22" s="184">
        <f>'Prezence 2.6.'!F25</f>
        <v>632</v>
      </c>
      <c r="G22" s="184" t="str">
        <f>'Prezence 2.6.'!G25</f>
        <v>Jakub Ftačník</v>
      </c>
      <c r="H22" s="184">
        <f>'Prezence 2.6.'!H25</f>
        <v>2</v>
      </c>
      <c r="I22" s="184">
        <f>'Prezence 2.6.'!I25</f>
        <v>4485</v>
      </c>
      <c r="J22" s="184" t="str">
        <f>'Prezence 2.6.'!J25</f>
        <v>Tomáš Loffelmann</v>
      </c>
      <c r="K22" s="184">
        <f>'Prezence 2.6.'!K25</f>
        <v>21</v>
      </c>
      <c r="L22" s="184">
        <f>'Prezence 2.6.'!L25</f>
        <v>0</v>
      </c>
      <c r="M22" s="184">
        <f>'Prezence 2.6.'!M25</f>
        <v>0</v>
      </c>
      <c r="N22" s="184">
        <f>'Prezence 2.6.'!N25</f>
        <v>0</v>
      </c>
      <c r="O22" s="184">
        <f>'Prezence 2.6.'!O25</f>
        <v>0</v>
      </c>
      <c r="P22" s="184">
        <f>'Prezence 2.6.'!P25</f>
        <v>0</v>
      </c>
      <c r="Q22" s="184">
        <f>'Prezence 2.6.'!Q25</f>
        <v>0</v>
      </c>
      <c r="R22" s="184" t="str">
        <f>'Prezence 2.6.'!R25</f>
        <v>Ftačník</v>
      </c>
      <c r="S22" s="184" t="str">
        <f>'Prezence 2.6.'!S25</f>
        <v>Dlask</v>
      </c>
    </row>
    <row r="23" spans="1:19" x14ac:dyDescent="0.25">
      <c r="A23" s="209" t="s">
        <v>46</v>
      </c>
      <c r="B23" s="185" t="str">
        <f>'Prezence 2.6.'!B9</f>
        <v>TJ Dynamo ČEZ České Budějovice "A"</v>
      </c>
      <c r="C23" s="185">
        <f>'Prezence 2.6.'!C9</f>
        <v>1349</v>
      </c>
      <c r="D23" s="185" t="str">
        <f>'Prezence 2.6.'!D9</f>
        <v>David Žikeš</v>
      </c>
      <c r="E23" s="185">
        <f>'Prezence 2.6.'!E9</f>
        <v>28</v>
      </c>
      <c r="F23" s="185">
        <f>'Prezence 2.6.'!F9</f>
        <v>1350</v>
      </c>
      <c r="G23" s="185" t="str">
        <f>'Prezence 2.6.'!G9</f>
        <v>David Višvader</v>
      </c>
      <c r="H23" s="185">
        <f>'Prezence 2.6.'!H9</f>
        <v>7</v>
      </c>
      <c r="I23" s="185">
        <f>'Prezence 2.6.'!I9</f>
        <v>0</v>
      </c>
      <c r="J23" s="185">
        <f>'Prezence 2.6.'!J9</f>
        <v>0</v>
      </c>
      <c r="K23" s="185">
        <f>'Prezence 2.6.'!K9</f>
        <v>0</v>
      </c>
      <c r="L23" s="185">
        <f>'Prezence 2.6.'!L9</f>
        <v>0</v>
      </c>
      <c r="M23" s="185">
        <f>'Prezence 2.6.'!M9</f>
        <v>0</v>
      </c>
      <c r="N23" s="185">
        <f>'Prezence 2.6.'!N9</f>
        <v>0</v>
      </c>
      <c r="O23" s="185">
        <f>'Prezence 2.6.'!O9</f>
        <v>0</v>
      </c>
      <c r="P23" s="185">
        <f>'Prezence 2.6.'!P9</f>
        <v>0</v>
      </c>
      <c r="Q23" s="185">
        <f>'Prezence 2.6.'!Q9</f>
        <v>0</v>
      </c>
      <c r="R23" s="185" t="str">
        <f>'Prezence 2.6.'!R9</f>
        <v>Žikeš</v>
      </c>
      <c r="S23" s="185" t="str">
        <f>'Prezence 2.6.'!S9</f>
        <v>Musil</v>
      </c>
    </row>
    <row r="24" spans="1:19" x14ac:dyDescent="0.25">
      <c r="A24" s="205"/>
      <c r="B24" s="182" t="str">
        <f>'Prezence 2.6.'!B8</f>
        <v>Městský nohejbalový klub Modřice, z.s. "B"</v>
      </c>
      <c r="C24" s="182">
        <f>'Prezence 2.6.'!C8</f>
        <v>5263</v>
      </c>
      <c r="D24" s="182" t="str">
        <f>'Prezence 2.6.'!D8</f>
        <v>Michal Jonas</v>
      </c>
      <c r="E24" s="182">
        <f>'Prezence 2.6.'!E8</f>
        <v>26</v>
      </c>
      <c r="F24" s="182">
        <f>'Prezence 2.6.'!F8</f>
        <v>5246</v>
      </c>
      <c r="G24" s="182" t="str">
        <f>'Prezence 2.6.'!G8</f>
        <v>Tomáš Brenner</v>
      </c>
      <c r="H24" s="182">
        <f>'Prezence 2.6.'!H8</f>
        <v>33</v>
      </c>
      <c r="I24" s="182">
        <f>'Prezence 2.6.'!I8</f>
        <v>0</v>
      </c>
      <c r="J24" s="182">
        <f>'Prezence 2.6.'!J8</f>
        <v>0</v>
      </c>
      <c r="K24" s="182">
        <f>'Prezence 2.6.'!K8</f>
        <v>0</v>
      </c>
      <c r="L24" s="182">
        <f>'Prezence 2.6.'!L8</f>
        <v>0</v>
      </c>
      <c r="M24" s="182">
        <f>'Prezence 2.6.'!M8</f>
        <v>0</v>
      </c>
      <c r="N24" s="182">
        <f>'Prezence 2.6.'!N8</f>
        <v>0</v>
      </c>
      <c r="O24" s="182">
        <f>'Prezence 2.6.'!O8</f>
        <v>0</v>
      </c>
      <c r="P24" s="182">
        <f>'Prezence 2.6.'!P8</f>
        <v>0</v>
      </c>
      <c r="Q24" s="182">
        <f>'Prezence 2.6.'!Q8</f>
        <v>0</v>
      </c>
      <c r="R24" s="182" t="str">
        <f>'Prezence 2.6.'!R8</f>
        <v>Brenner</v>
      </c>
      <c r="S24" s="182" t="str">
        <f>'Prezence 2.6.'!S8</f>
        <v>Laťák</v>
      </c>
    </row>
    <row r="25" spans="1:19" ht="14.45" customHeight="1" thickBot="1" x14ac:dyDescent="0.3">
      <c r="A25" s="206"/>
      <c r="B25" s="183" t="str">
        <f>'Prezence 2.6.'!B14</f>
        <v>TJ Sokol Zbečník "B"</v>
      </c>
      <c r="C25" s="183">
        <f>'Prezence 2.6.'!C14</f>
        <v>2762</v>
      </c>
      <c r="D25" s="183" t="str">
        <f>'Prezence 2.6.'!D14</f>
        <v>David Polák</v>
      </c>
      <c r="E25" s="183">
        <f>'Prezence 2.6.'!E14</f>
        <v>11</v>
      </c>
      <c r="F25" s="183">
        <f>'Prezence 2.6.'!F14</f>
        <v>2221</v>
      </c>
      <c r="G25" s="183" t="str">
        <f>'Prezence 2.6.'!G14</f>
        <v>Petr Šimeček</v>
      </c>
      <c r="H25" s="183">
        <f>'Prezence 2.6.'!H14</f>
        <v>9</v>
      </c>
      <c r="I25" s="183">
        <f>'Prezence 2.6.'!I14</f>
        <v>0</v>
      </c>
      <c r="J25" s="183">
        <f>'Prezence 2.6.'!J14</f>
        <v>0</v>
      </c>
      <c r="K25" s="183">
        <f>'Prezence 2.6.'!K14</f>
        <v>0</v>
      </c>
      <c r="L25" s="183">
        <f>'Prezence 2.6.'!L14</f>
        <v>0</v>
      </c>
      <c r="M25" s="183">
        <f>'Prezence 2.6.'!M14</f>
        <v>0</v>
      </c>
      <c r="N25" s="183">
        <f>'Prezence 2.6.'!N14</f>
        <v>0</v>
      </c>
      <c r="O25" s="183">
        <f>'Prezence 2.6.'!O14</f>
        <v>0</v>
      </c>
      <c r="P25" s="183">
        <f>'Prezence 2.6.'!P14</f>
        <v>0</v>
      </c>
      <c r="Q25" s="183">
        <f>'Prezence 2.6.'!Q14</f>
        <v>0</v>
      </c>
      <c r="R25" s="183" t="str">
        <f>'Prezence 2.6.'!R14</f>
        <v>Polák</v>
      </c>
      <c r="S25" s="183" t="str">
        <f>'Prezence 2.6.'!S14</f>
        <v>Vlach</v>
      </c>
    </row>
    <row r="26" spans="1:19" x14ac:dyDescent="0.25">
      <c r="A26" s="207" t="s">
        <v>47</v>
      </c>
      <c r="B26" s="181" t="str">
        <f>'Prezence 2.6.'!B28</f>
        <v>TJ SLAVOJ Český Brod "B"</v>
      </c>
      <c r="C26" s="181">
        <f>'Prezence 2.6.'!C28</f>
        <v>458</v>
      </c>
      <c r="D26" s="181" t="str">
        <f>'Prezence 2.6.'!D28</f>
        <v>Jaroslav Kovařík</v>
      </c>
      <c r="E26" s="181">
        <f>'Prezence 2.6.'!E28</f>
        <v>37</v>
      </c>
      <c r="F26" s="181">
        <f>'Prezence 2.6.'!F28</f>
        <v>904</v>
      </c>
      <c r="G26" s="181" t="str">
        <f>'Prezence 2.6.'!G28</f>
        <v>Nikolas Truc</v>
      </c>
      <c r="H26" s="181">
        <f>'Prezence 2.6.'!H28</f>
        <v>30</v>
      </c>
      <c r="I26" s="181">
        <f>'Prezence 2.6.'!I28</f>
        <v>2214</v>
      </c>
      <c r="J26" s="181" t="str">
        <f>'Prezence 2.6.'!J28</f>
        <v>Vilém Ungermann</v>
      </c>
      <c r="K26" s="181">
        <f>'Prezence 2.6.'!K28</f>
        <v>32</v>
      </c>
      <c r="L26" s="181">
        <f>'Prezence 2.6.'!L28</f>
        <v>0</v>
      </c>
      <c r="M26" s="181">
        <f>'Prezence 2.6.'!M28</f>
        <v>0</v>
      </c>
      <c r="N26" s="181">
        <f>'Prezence 2.6.'!N28</f>
        <v>0</v>
      </c>
      <c r="O26" s="181">
        <f>'Prezence 2.6.'!O28</f>
        <v>0</v>
      </c>
      <c r="P26" s="181">
        <f>'Prezence 2.6.'!P28</f>
        <v>0</v>
      </c>
      <c r="Q26" s="181">
        <f>'Prezence 2.6.'!Q28</f>
        <v>0</v>
      </c>
      <c r="R26" s="181" t="str">
        <f>'Prezence 2.6.'!R28</f>
        <v>Ungermann</v>
      </c>
      <c r="S26" s="181" t="str">
        <f>'Prezence 2.6.'!S28</f>
        <v>Janík</v>
      </c>
    </row>
    <row r="27" spans="1:19" x14ac:dyDescent="0.25">
      <c r="A27" s="205"/>
      <c r="B27" s="182" t="str">
        <f>'Prezence 2.6.'!B15</f>
        <v>TJ Spartak MSEM Přerov - oddíl nohejbalu "A"</v>
      </c>
      <c r="C27" s="182">
        <f>'Prezence 2.6.'!C15</f>
        <v>4397</v>
      </c>
      <c r="D27" s="182" t="str">
        <f>'Prezence 2.6.'!D15</f>
        <v>Jiří Dreiseitl</v>
      </c>
      <c r="E27" s="182">
        <f>'Prezence 2.6.'!E15</f>
        <v>10</v>
      </c>
      <c r="F27" s="182">
        <f>'Prezence 2.6.'!F15</f>
        <v>6521</v>
      </c>
      <c r="G27" s="182" t="str">
        <f>'Prezence 2.6.'!G15</f>
        <v>Jiří Lev</v>
      </c>
      <c r="H27" s="182">
        <f>'Prezence 2.6.'!H15</f>
        <v>5</v>
      </c>
      <c r="I27" s="182">
        <f>'Prezence 2.6.'!I15</f>
        <v>6195</v>
      </c>
      <c r="J27" s="182" t="str">
        <f>'Prezence 2.6.'!J15</f>
        <v>Tomáš Uher</v>
      </c>
      <c r="K27" s="182">
        <f>'Prezence 2.6.'!K15</f>
        <v>8</v>
      </c>
      <c r="L27" s="182">
        <f>'Prezence 2.6.'!L15</f>
        <v>0</v>
      </c>
      <c r="M27" s="182">
        <f>'Prezence 2.6.'!M15</f>
        <v>0</v>
      </c>
      <c r="N27" s="182">
        <f>'Prezence 2.6.'!N15</f>
        <v>0</v>
      </c>
      <c r="O27" s="182">
        <f>'Prezence 2.6.'!O15</f>
        <v>0</v>
      </c>
      <c r="P27" s="182">
        <f>'Prezence 2.6.'!P15</f>
        <v>0</v>
      </c>
      <c r="Q27" s="182">
        <f>'Prezence 2.6.'!Q15</f>
        <v>0</v>
      </c>
      <c r="R27" s="182" t="str">
        <f>'Prezence 2.6.'!R15</f>
        <v>Dreiseitl</v>
      </c>
      <c r="S27" s="182" t="str">
        <f>'Prezence 2.6.'!S15</f>
        <v>Vagrčka</v>
      </c>
    </row>
    <row r="28" spans="1:19" x14ac:dyDescent="0.25">
      <c r="A28" s="205"/>
      <c r="B28" s="182" t="str">
        <f>'Prezence 2.6.'!B21</f>
        <v>NK CLIMAX Vsetín "C"</v>
      </c>
      <c r="C28" s="182">
        <f>'Prezence 2.6.'!C21</f>
        <v>5744</v>
      </c>
      <c r="D28" s="182" t="str">
        <f>'Prezence 2.6.'!D21</f>
        <v>Rudolf Stařičný</v>
      </c>
      <c r="E28" s="182">
        <f>'Prezence 2.6.'!E21</f>
        <v>97</v>
      </c>
      <c r="F28" s="182">
        <f>'Prezence 2.6.'!F21</f>
        <v>4385</v>
      </c>
      <c r="G28" s="182" t="str">
        <f>'Prezence 2.6.'!G21</f>
        <v>Lukáš Daněk</v>
      </c>
      <c r="H28" s="182">
        <f>'Prezence 2.6.'!H21</f>
        <v>95</v>
      </c>
      <c r="I28" s="182">
        <f>'Prezence 2.6.'!I21</f>
        <v>0</v>
      </c>
      <c r="J28" s="182">
        <f>'Prezence 2.6.'!J21</f>
        <v>0</v>
      </c>
      <c r="K28" s="182">
        <f>'Prezence 2.6.'!K21</f>
        <v>0</v>
      </c>
      <c r="L28" s="182">
        <f>'Prezence 2.6.'!L21</f>
        <v>0</v>
      </c>
      <c r="M28" s="182">
        <f>'Prezence 2.6.'!M21</f>
        <v>0</v>
      </c>
      <c r="N28" s="182">
        <f>'Prezence 2.6.'!N21</f>
        <v>0</v>
      </c>
      <c r="O28" s="182">
        <f>'Prezence 2.6.'!O21</f>
        <v>0</v>
      </c>
      <c r="P28" s="182">
        <f>'Prezence 2.6.'!P21</f>
        <v>0</v>
      </c>
      <c r="Q28" s="182">
        <f>'Prezence 2.6.'!Q21</f>
        <v>0</v>
      </c>
      <c r="R28" s="182" t="str">
        <f>'Prezence 2.6.'!R21</f>
        <v>Stařičný</v>
      </c>
      <c r="S28" s="182" t="str">
        <f>'Prezence 2.6.'!S21</f>
        <v>Gebel</v>
      </c>
    </row>
    <row r="29" spans="1:19" x14ac:dyDescent="0.25">
      <c r="B29" s="106"/>
      <c r="C29" s="107"/>
      <c r="D29" s="107"/>
      <c r="E29" s="107"/>
      <c r="F29" s="107"/>
      <c r="G29" s="107"/>
      <c r="H29" s="108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9" x14ac:dyDescent="0.25">
      <c r="B30" s="106"/>
      <c r="C30" s="106"/>
      <c r="D30" s="106"/>
      <c r="E30" s="106"/>
      <c r="F30" s="106"/>
      <c r="G30" s="106"/>
    </row>
  </sheetData>
  <mergeCells count="11">
    <mergeCell ref="A17:A19"/>
    <mergeCell ref="A20:A22"/>
    <mergeCell ref="A23:A25"/>
    <mergeCell ref="A26:A28"/>
    <mergeCell ref="A2:A3"/>
    <mergeCell ref="A14:A16"/>
    <mergeCell ref="B2:S2"/>
    <mergeCell ref="B3:S3"/>
    <mergeCell ref="A5:A7"/>
    <mergeCell ref="A8:A10"/>
    <mergeCell ref="A11:A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B92"/>
  <sheetViews>
    <sheetView showGridLines="0" zoomScale="94" zoomScaleNormal="94" workbookViewId="0">
      <selection activeCell="Y10" sqref="Y10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20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x14ac:dyDescent="0.25">
      <c r="A5" s="214"/>
      <c r="B5" s="215"/>
      <c r="C5" s="234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thickBot="1" x14ac:dyDescent="0.3">
      <c r="A6" s="216"/>
      <c r="B6" s="217"/>
      <c r="C6" s="270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 x14ac:dyDescent="0.25">
      <c r="A7" s="218">
        <v>1</v>
      </c>
      <c r="B7" s="221" t="str">
        <f>'Nasazení do skupin'!B5</f>
        <v>TJ SLAVOJ Český Brod "A"</v>
      </c>
      <c r="C7" s="247"/>
      <c r="D7" s="248"/>
      <c r="E7" s="249"/>
      <c r="F7" s="256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50"/>
      <c r="D8" s="251"/>
      <c r="E8" s="252"/>
      <c r="F8" s="257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50"/>
      <c r="D9" s="251"/>
      <c r="E9" s="252"/>
      <c r="F9" s="227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53"/>
      <c r="D10" s="254"/>
      <c r="E10" s="255"/>
      <c r="F10" s="227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skupin'!B6</f>
        <v>NK CLIMAX Vsetín "B"</v>
      </c>
      <c r="C11" s="256"/>
      <c r="D11" s="229"/>
      <c r="E11" s="229"/>
      <c r="F11" s="318" t="s">
        <v>63</v>
      </c>
      <c r="G11" s="319"/>
      <c r="H11" s="320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21"/>
      <c r="G12" s="322"/>
      <c r="H12" s="323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21"/>
      <c r="G13" s="322"/>
      <c r="H13" s="323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24"/>
      <c r="G14" s="325"/>
      <c r="H14" s="326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skupin'!B7</f>
        <v>TJ Spartak Čelákovice - oddíl nohejbalu "C"</v>
      </c>
      <c r="C15" s="256"/>
      <c r="D15" s="229"/>
      <c r="E15" s="259"/>
      <c r="F15" s="327"/>
      <c r="G15" s="274"/>
      <c r="H15" s="274"/>
      <c r="I15" s="291"/>
      <c r="J15" s="292"/>
      <c r="K15" s="293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294"/>
      <c r="J16" s="295"/>
      <c r="K16" s="296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294"/>
      <c r="J17" s="295"/>
      <c r="K17" s="296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297"/>
      <c r="J18" s="298"/>
      <c r="K18" s="299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4"/>
      <c r="Q37" s="334"/>
      <c r="R37" s="1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 x14ac:dyDescent="0.25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 x14ac:dyDescent="0.25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0.25" x14ac:dyDescent="0.3">
      <c r="T41" s="342"/>
      <c r="U41" s="342"/>
      <c r="V41" s="342"/>
      <c r="W41" s="342"/>
      <c r="X41" s="342"/>
      <c r="Y41" s="342"/>
      <c r="Z41" s="342"/>
      <c r="AA41" s="341"/>
      <c r="AB41" s="341"/>
      <c r="AC41" s="341"/>
      <c r="AD41" s="341"/>
      <c r="AE41" s="341"/>
      <c r="AF41" s="341"/>
      <c r="AG41" s="3"/>
      <c r="AH41" s="3"/>
      <c r="AI41" s="342"/>
      <c r="AJ41" s="342"/>
      <c r="AK41" s="342"/>
      <c r="AL41" s="342"/>
      <c r="AM41" s="342"/>
      <c r="AN41" s="342"/>
      <c r="AO41" s="8"/>
      <c r="AP41" s="7"/>
      <c r="AQ41" s="7"/>
      <c r="AR41" s="7"/>
      <c r="AS41" s="7"/>
      <c r="AT41" s="7"/>
      <c r="AU41" s="342"/>
      <c r="AV41" s="342"/>
      <c r="AW41" s="342"/>
      <c r="AX41" s="342"/>
      <c r="AY41" s="3"/>
      <c r="AZ41" s="3"/>
      <c r="BA41" s="3"/>
      <c r="BB41" s="3"/>
    </row>
    <row r="43" spans="1:54" ht="20.25" x14ac:dyDescent="0.3">
      <c r="T43" s="341"/>
      <c r="U43" s="341"/>
      <c r="V43" s="341"/>
      <c r="W43" s="341"/>
      <c r="X43" s="341"/>
      <c r="Y43" s="341"/>
      <c r="Z43" s="341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"/>
      <c r="AL43" s="341"/>
      <c r="AM43" s="341"/>
      <c r="AN43" s="341"/>
      <c r="AO43" s="341"/>
      <c r="AP43" s="341"/>
      <c r="AQ43" s="341"/>
      <c r="AR43" s="341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</row>
    <row r="46" spans="1:54" ht="15.75" x14ac:dyDescent="0.25">
      <c r="T46" s="344"/>
      <c r="U46" s="344"/>
      <c r="V46" s="344"/>
      <c r="W46" s="344"/>
      <c r="X46" s="344"/>
      <c r="Y46" s="344"/>
      <c r="Z46" s="4"/>
      <c r="AA46" s="344"/>
      <c r="AB46" s="344"/>
      <c r="AC46" s="4"/>
      <c r="AD46" s="4"/>
      <c r="AE46" s="4"/>
      <c r="AF46" s="344"/>
      <c r="AG46" s="344"/>
      <c r="AH46" s="344"/>
      <c r="AI46" s="344"/>
      <c r="AJ46" s="344"/>
      <c r="AK46" s="344"/>
      <c r="AL46" s="4"/>
      <c r="AM46" s="4"/>
      <c r="AN46" s="4"/>
      <c r="AO46" s="4"/>
      <c r="AP46" s="4"/>
      <c r="AQ46" s="4"/>
      <c r="AR46" s="344"/>
      <c r="AS46" s="344"/>
      <c r="AT46" s="344"/>
      <c r="AU46" s="344"/>
      <c r="AV46" s="344"/>
      <c r="AW46" s="34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</row>
    <row r="54" spans="20:54" x14ac:dyDescent="0.25"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</row>
    <row r="58" spans="20:54" ht="23.25" x14ac:dyDescent="0.35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0.25" x14ac:dyDescent="0.3">
      <c r="T59" s="342"/>
      <c r="U59" s="342"/>
      <c r="V59" s="342"/>
      <c r="W59" s="342"/>
      <c r="X59" s="342"/>
      <c r="Y59" s="342"/>
      <c r="Z59" s="342"/>
      <c r="AA59" s="341"/>
      <c r="AB59" s="341"/>
      <c r="AC59" s="341"/>
      <c r="AD59" s="341"/>
      <c r="AE59" s="341"/>
      <c r="AF59" s="341"/>
      <c r="AG59" s="3"/>
      <c r="AH59" s="3"/>
      <c r="AI59" s="342"/>
      <c r="AJ59" s="342"/>
      <c r="AK59" s="342"/>
      <c r="AL59" s="342"/>
      <c r="AM59" s="342"/>
      <c r="AN59" s="342"/>
      <c r="AO59" s="8"/>
      <c r="AP59" s="7"/>
      <c r="AQ59" s="7"/>
      <c r="AR59" s="7"/>
      <c r="AS59" s="7"/>
      <c r="AT59" s="7"/>
      <c r="AU59" s="342"/>
      <c r="AV59" s="342"/>
      <c r="AW59" s="342"/>
      <c r="AX59" s="342"/>
      <c r="AY59" s="3"/>
      <c r="AZ59" s="3"/>
      <c r="BA59" s="3"/>
      <c r="BB59" s="3"/>
    </row>
    <row r="61" spans="20:54" ht="20.25" x14ac:dyDescent="0.3">
      <c r="T61" s="341"/>
      <c r="U61" s="341"/>
      <c r="V61" s="341"/>
      <c r="W61" s="341"/>
      <c r="X61" s="341"/>
      <c r="Y61" s="341"/>
      <c r="Z61" s="341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"/>
      <c r="AL61" s="341"/>
      <c r="AM61" s="341"/>
      <c r="AN61" s="341"/>
      <c r="AO61" s="341"/>
      <c r="AP61" s="341"/>
      <c r="AQ61" s="341"/>
      <c r="AR61" s="341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</row>
    <row r="64" spans="20:54" ht="15.75" x14ac:dyDescent="0.25">
      <c r="T64" s="344"/>
      <c r="U64" s="344"/>
      <c r="V64" s="344"/>
      <c r="W64" s="344"/>
      <c r="X64" s="344"/>
      <c r="Y64" s="344"/>
      <c r="Z64" s="4"/>
      <c r="AA64" s="344"/>
      <c r="AB64" s="344"/>
      <c r="AC64" s="4"/>
      <c r="AD64" s="4"/>
      <c r="AE64" s="4"/>
      <c r="AF64" s="344"/>
      <c r="AG64" s="344"/>
      <c r="AH64" s="344"/>
      <c r="AI64" s="344"/>
      <c r="AJ64" s="344"/>
      <c r="AK64" s="344"/>
      <c r="AL64" s="4"/>
      <c r="AM64" s="4"/>
      <c r="AN64" s="4"/>
      <c r="AO64" s="4"/>
      <c r="AP64" s="4"/>
      <c r="AQ64" s="4"/>
      <c r="AR64" s="344"/>
      <c r="AS64" s="344"/>
      <c r="AT64" s="344"/>
      <c r="AU64" s="344"/>
      <c r="AV64" s="344"/>
      <c r="AW64" s="34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</row>
    <row r="72" spans="20:54" x14ac:dyDescent="0.25"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3.25" x14ac:dyDescent="0.35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0.25" x14ac:dyDescent="0.3">
      <c r="T79" s="342"/>
      <c r="U79" s="342"/>
      <c r="V79" s="342"/>
      <c r="W79" s="342"/>
      <c r="X79" s="342"/>
      <c r="Y79" s="342"/>
      <c r="Z79" s="342"/>
      <c r="AA79" s="341"/>
      <c r="AB79" s="341"/>
      <c r="AC79" s="341"/>
      <c r="AD79" s="341"/>
      <c r="AE79" s="341"/>
      <c r="AF79" s="341"/>
      <c r="AG79" s="3"/>
      <c r="AH79" s="3"/>
      <c r="AI79" s="342"/>
      <c r="AJ79" s="342"/>
      <c r="AK79" s="342"/>
      <c r="AL79" s="342"/>
      <c r="AM79" s="342"/>
      <c r="AN79" s="342"/>
      <c r="AO79" s="8"/>
      <c r="AP79" s="7"/>
      <c r="AQ79" s="7"/>
      <c r="AR79" s="7"/>
      <c r="AS79" s="7"/>
      <c r="AT79" s="7"/>
      <c r="AU79" s="342"/>
      <c r="AV79" s="342"/>
      <c r="AW79" s="342"/>
      <c r="AX79" s="342"/>
      <c r="AY79" s="3"/>
      <c r="AZ79" s="3"/>
      <c r="BA79" s="3"/>
      <c r="BB79" s="3"/>
    </row>
    <row r="81" spans="20:54" ht="20.25" x14ac:dyDescent="0.3">
      <c r="T81" s="341"/>
      <c r="U81" s="341"/>
      <c r="V81" s="341"/>
      <c r="W81" s="341"/>
      <c r="X81" s="341"/>
      <c r="Y81" s="341"/>
      <c r="Z81" s="341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"/>
      <c r="AL81" s="341"/>
      <c r="AM81" s="341"/>
      <c r="AN81" s="341"/>
      <c r="AO81" s="341"/>
      <c r="AP81" s="341"/>
      <c r="AQ81" s="341"/>
      <c r="AR81" s="341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</row>
    <row r="84" spans="20:54" ht="15.75" x14ac:dyDescent="0.25">
      <c r="T84" s="344"/>
      <c r="U84" s="344"/>
      <c r="V84" s="344"/>
      <c r="W84" s="344"/>
      <c r="X84" s="344"/>
      <c r="Y84" s="344"/>
      <c r="Z84" s="4"/>
      <c r="AA84" s="344"/>
      <c r="AB84" s="344"/>
      <c r="AC84" s="4"/>
      <c r="AD84" s="4"/>
      <c r="AE84" s="4"/>
      <c r="AF84" s="344"/>
      <c r="AG84" s="344"/>
      <c r="AH84" s="344"/>
      <c r="AI84" s="344"/>
      <c r="AJ84" s="344"/>
      <c r="AK84" s="344"/>
      <c r="AL84" s="4"/>
      <c r="AM84" s="4"/>
      <c r="AN84" s="4"/>
      <c r="AO84" s="4"/>
      <c r="AP84" s="4"/>
      <c r="AQ84" s="4"/>
      <c r="AR84" s="344"/>
      <c r="AS84" s="344"/>
      <c r="AT84" s="344"/>
      <c r="AU84" s="344"/>
      <c r="AV84" s="344"/>
      <c r="AW84" s="344"/>
      <c r="AX84" s="4"/>
      <c r="AY84" s="4"/>
      <c r="AZ84" s="4"/>
      <c r="BA84" s="4"/>
      <c r="BB84" s="4"/>
    </row>
    <row r="91" spans="20:54" x14ac:dyDescent="0.25"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</row>
    <row r="92" spans="20:54" x14ac:dyDescent="0.25"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86"/>
  <sheetViews>
    <sheetView showGridLines="0" topLeftCell="A7" workbookViewId="0">
      <selection activeCell="S14" sqref="S1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20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skupin'!B5</f>
        <v>TJ SLAVOJ Český Brod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10</v>
      </c>
      <c r="I9" s="386">
        <f>O26</f>
        <v>20</v>
      </c>
      <c r="J9" s="388" t="s">
        <v>5</v>
      </c>
      <c r="K9" s="411">
        <f>Q26</f>
        <v>8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18</v>
      </c>
      <c r="R9" s="412">
        <v>1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 x14ac:dyDescent="0.25">
      <c r="A11" s="353">
        <v>2</v>
      </c>
      <c r="B11" s="221" t="str">
        <f>'Nasazení do skupin'!B6</f>
        <v>NK CLIMAX Vsetín "B"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10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16</v>
      </c>
      <c r="L13" s="345"/>
      <c r="M13" s="347"/>
      <c r="N13" s="364"/>
      <c r="O13" s="407">
        <f>C13+I13+L13</f>
        <v>30</v>
      </c>
      <c r="P13" s="409" t="s">
        <v>5</v>
      </c>
      <c r="Q13" s="396">
        <f>E13+K13+N13</f>
        <v>36</v>
      </c>
      <c r="R13" s="366">
        <v>2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skupin'!B7</f>
        <v>TJ Spartak Čelákovice - oddíl nohejbalu "C"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8</v>
      </c>
      <c r="D17" s="388" t="s">
        <v>5</v>
      </c>
      <c r="E17" s="388">
        <f>I9</f>
        <v>20</v>
      </c>
      <c r="F17" s="386">
        <f>K13</f>
        <v>16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24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TJ SLAVOJ Český Brod "A"</v>
      </c>
      <c r="C25" s="349"/>
      <c r="D25" s="349" t="s">
        <v>5</v>
      </c>
      <c r="E25" s="349" t="str">
        <f>B15</f>
        <v>TJ Spartak Čelákovice - oddíl nohejbalu "C"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8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NK CLIMAX Vsetín "B"</v>
      </c>
      <c r="C27" s="349"/>
      <c r="D27" s="349" t="s">
        <v>5</v>
      </c>
      <c r="E27" s="349" t="str">
        <f>B15</f>
        <v>TJ Spartak Čelákovice - oddíl nohejbalu "C"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16</v>
      </c>
      <c r="R28" s="9" t="s">
        <v>22</v>
      </c>
    </row>
    <row r="29" spans="1:19" ht="15" customHeight="1" x14ac:dyDescent="0.25">
      <c r="A29" s="352">
        <v>3</v>
      </c>
      <c r="B29" s="349" t="str">
        <f>B7</f>
        <v>TJ SLAVOJ Český Brod "A"</v>
      </c>
      <c r="C29" s="349"/>
      <c r="D29" s="349" t="s">
        <v>5</v>
      </c>
      <c r="E29" s="349" t="str">
        <f>B11</f>
        <v>NK CLIMAX Vsetín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10</v>
      </c>
      <c r="R30" s="9" t="s">
        <v>22</v>
      </c>
    </row>
    <row r="31" spans="1:19" x14ac:dyDescent="0.25">
      <c r="P31" s="334"/>
      <c r="Q31" s="334"/>
      <c r="R31" s="10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workbookViewId="0">
      <selection activeCell="F11" sqref="F11:H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6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0" t="s">
        <v>4</v>
      </c>
    </row>
    <row r="7" spans="1:26" ht="15" customHeight="1" x14ac:dyDescent="0.25">
      <c r="A7" s="218">
        <v>1</v>
      </c>
      <c r="B7" s="221" t="str">
        <f>'Nasazení do skupin'!B8</f>
        <v>Tělovýchovná jednota Radomyšl, z.s.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skupin'!B9</f>
        <v>T.J. SOKOL Holice "B"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skupin'!B10</f>
        <v>TJ Dynamo ČEZ České Budějovice "C"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4"/>
      <c r="Q37" s="334"/>
      <c r="R37" s="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0.25" x14ac:dyDescent="0.3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75" x14ac:dyDescent="0.25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 ht="15" customHeight="1" x14ac:dyDescent="0.25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 ht="15" customHeight="1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0.25" x14ac:dyDescent="0.3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75" x14ac:dyDescent="0.25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 ht="15" customHeight="1" x14ac:dyDescent="0.25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0.25" x14ac:dyDescent="0.3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75" x14ac:dyDescent="0.25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 ht="15" customHeight="1" x14ac:dyDescent="0.25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0.25" x14ac:dyDescent="0.3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75" x14ac:dyDescent="0.25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 ht="15" customHeight="1" x14ac:dyDescent="0.25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3.25" x14ac:dyDescent="0.35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0.25" x14ac:dyDescent="0.3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75" x14ac:dyDescent="0.25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 ht="15" customHeight="1" x14ac:dyDescent="0.25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3.25" x14ac:dyDescent="0.35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0.25" x14ac:dyDescent="0.3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75" x14ac:dyDescent="0.25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 ht="15" customHeight="1" x14ac:dyDescent="0.25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34"/>
  <sheetViews>
    <sheetView showGridLines="0" topLeftCell="A7" workbookViewId="0">
      <selection activeCell="T12" sqref="T1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6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skupin'!B8</f>
        <v>Tělovýchovná jednota Radomyšl, z.s.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1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1</v>
      </c>
      <c r="R7" s="384">
        <v>4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28</v>
      </c>
      <c r="G9" s="388" t="s">
        <v>5</v>
      </c>
      <c r="H9" s="411">
        <f>Q30</f>
        <v>25</v>
      </c>
      <c r="I9" s="386">
        <f>O26</f>
        <v>20</v>
      </c>
      <c r="J9" s="388" t="s">
        <v>5</v>
      </c>
      <c r="K9" s="411">
        <f>Q26</f>
        <v>11</v>
      </c>
      <c r="L9" s="345"/>
      <c r="M9" s="347"/>
      <c r="N9" s="364"/>
      <c r="O9" s="407">
        <f>F9+I9+L9</f>
        <v>48</v>
      </c>
      <c r="P9" s="409" t="s">
        <v>5</v>
      </c>
      <c r="Q9" s="396">
        <f>H9+K9+N9</f>
        <v>36</v>
      </c>
      <c r="R9" s="366">
        <v>1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367"/>
    </row>
    <row r="11" spans="1:18" ht="15" customHeight="1" x14ac:dyDescent="0.25">
      <c r="A11" s="353">
        <v>2</v>
      </c>
      <c r="B11" s="221" t="str">
        <f>'Nasazení do skupin'!B9</f>
        <v>T.J. SOKOL Holice "B"</v>
      </c>
      <c r="C11" s="420">
        <f>H7</f>
        <v>1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1</v>
      </c>
      <c r="L11" s="356"/>
      <c r="M11" s="369"/>
      <c r="N11" s="370"/>
      <c r="O11" s="378">
        <f>C11+I11+L11</f>
        <v>3</v>
      </c>
      <c r="P11" s="380" t="s">
        <v>5</v>
      </c>
      <c r="Q11" s="382">
        <f>E11+K11+N11</f>
        <v>3</v>
      </c>
      <c r="R11" s="384">
        <v>2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25</v>
      </c>
      <c r="D13" s="388" t="s">
        <v>5</v>
      </c>
      <c r="E13" s="388">
        <f>F9</f>
        <v>28</v>
      </c>
      <c r="F13" s="307"/>
      <c r="G13" s="308"/>
      <c r="H13" s="309"/>
      <c r="I13" s="388">
        <f>O28</f>
        <v>29</v>
      </c>
      <c r="J13" s="388" t="s">
        <v>5</v>
      </c>
      <c r="K13" s="411">
        <f>Q28</f>
        <v>25</v>
      </c>
      <c r="L13" s="345"/>
      <c r="M13" s="347"/>
      <c r="N13" s="364"/>
      <c r="O13" s="407">
        <f>C13+I13+L13</f>
        <v>54</v>
      </c>
      <c r="P13" s="409" t="s">
        <v>5</v>
      </c>
      <c r="Q13" s="396">
        <f>E13+K13+N13</f>
        <v>53</v>
      </c>
      <c r="R13" s="366">
        <v>2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skupin'!B10</f>
        <v>TJ Dynamo ČEZ České Budějovice "C"</v>
      </c>
      <c r="C15" s="372">
        <f>K7</f>
        <v>0</v>
      </c>
      <c r="D15" s="374" t="s">
        <v>5</v>
      </c>
      <c r="E15" s="376">
        <f>I7</f>
        <v>2</v>
      </c>
      <c r="F15" s="372">
        <f>K11</f>
        <v>1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1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11</v>
      </c>
      <c r="D17" s="388" t="s">
        <v>5</v>
      </c>
      <c r="E17" s="388">
        <f>I9</f>
        <v>20</v>
      </c>
      <c r="F17" s="386">
        <f>K13</f>
        <v>25</v>
      </c>
      <c r="G17" s="388" t="s">
        <v>5</v>
      </c>
      <c r="H17" s="388">
        <f>I13</f>
        <v>29</v>
      </c>
      <c r="I17" s="401"/>
      <c r="J17" s="402"/>
      <c r="K17" s="403"/>
      <c r="L17" s="394"/>
      <c r="M17" s="394"/>
      <c r="N17" s="418"/>
      <c r="O17" s="407">
        <f>C17+F17+L17</f>
        <v>36</v>
      </c>
      <c r="P17" s="409" t="s">
        <v>5</v>
      </c>
      <c r="Q17" s="396">
        <f>E17+H17+N17</f>
        <v>49</v>
      </c>
      <c r="R17" s="366">
        <v>3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Tělovýchovná jednota Radomyšl, z.s. "A"</v>
      </c>
      <c r="C25" s="349"/>
      <c r="D25" s="349" t="s">
        <v>5</v>
      </c>
      <c r="E25" s="349" t="str">
        <f>B15</f>
        <v>TJ Dynamo ČEZ České Budějovice "C"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11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T.J. SOKOL Holice "B"</v>
      </c>
      <c r="C27" s="349"/>
      <c r="D27" s="349" t="s">
        <v>5</v>
      </c>
      <c r="E27" s="349" t="str">
        <f>B15</f>
        <v>TJ Dynamo ČEZ České Budějovice "C"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29</v>
      </c>
      <c r="P28" s="56" t="s">
        <v>5</v>
      </c>
      <c r="Q28" s="42">
        <v>25</v>
      </c>
      <c r="R28" s="9" t="s">
        <v>22</v>
      </c>
    </row>
    <row r="29" spans="1:19" ht="13.15" customHeight="1" x14ac:dyDescent="0.25">
      <c r="A29" s="352">
        <v>3</v>
      </c>
      <c r="B29" s="349" t="str">
        <f>B7</f>
        <v>Tělovýchovná jednota Radomyšl, z.s. "A"</v>
      </c>
      <c r="C29" s="349"/>
      <c r="D29" s="349" t="s">
        <v>5</v>
      </c>
      <c r="E29" s="349" t="str">
        <f>B11</f>
        <v>T.J. SOKOL Holice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1</v>
      </c>
      <c r="R29" s="9" t="s">
        <v>23</v>
      </c>
    </row>
    <row r="30" spans="1:19" ht="13.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28</v>
      </c>
      <c r="P30" s="56" t="s">
        <v>5</v>
      </c>
      <c r="Q30" s="42">
        <v>25</v>
      </c>
      <c r="R30" s="9" t="s">
        <v>22</v>
      </c>
    </row>
    <row r="31" spans="1:19" x14ac:dyDescent="0.25">
      <c r="P31" s="334"/>
      <c r="Q31" s="334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140"/>
  <sheetViews>
    <sheetView showGridLines="0" workbookViewId="0">
      <selection activeCell="V7" sqref="V7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 x14ac:dyDescent="0.3">
      <c r="A4" s="212" t="s">
        <v>21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 x14ac:dyDescent="0.25">
      <c r="A7" s="218">
        <v>1</v>
      </c>
      <c r="B7" s="221" t="str">
        <f>'Nasazení do skupin'!B11</f>
        <v>TJ Sokol Zbečník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 x14ac:dyDescent="0.3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 x14ac:dyDescent="0.25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 x14ac:dyDescent="0.3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 x14ac:dyDescent="0.25">
      <c r="A11" s="218">
        <v>2</v>
      </c>
      <c r="B11" s="221" t="str">
        <f>'Nasazení do skupin'!B12</f>
        <v>TJ Spartak Čelákovice - oddíl nohejbalu "A"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 x14ac:dyDescent="0.3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 x14ac:dyDescent="0.25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 x14ac:dyDescent="0.3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 x14ac:dyDescent="0.25">
      <c r="A15" s="218">
        <v>3</v>
      </c>
      <c r="B15" s="221" t="str">
        <f>'Nasazení do skupin'!B13</f>
        <v>TJ Spartak MSEM Přerov - oddíl nohejbalu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 x14ac:dyDescent="0.3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 x14ac:dyDescent="0.25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 x14ac:dyDescent="0.3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 x14ac:dyDescent="0.25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 x14ac:dyDescent="0.3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 x14ac:dyDescent="0.25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 x14ac:dyDescent="0.3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5" customHeight="1" x14ac:dyDescent="0.3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4"/>
      <c r="Q37" s="334"/>
      <c r="R37" s="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0.25" x14ac:dyDescent="0.3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75" x14ac:dyDescent="0.25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 x14ac:dyDescent="0.25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0.25" x14ac:dyDescent="0.3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75" x14ac:dyDescent="0.25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 x14ac:dyDescent="0.25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0.25" x14ac:dyDescent="0.3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75" x14ac:dyDescent="0.25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 x14ac:dyDescent="0.25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0.25" x14ac:dyDescent="0.3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75" x14ac:dyDescent="0.25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 x14ac:dyDescent="0.25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3.25" x14ac:dyDescent="0.35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0.25" x14ac:dyDescent="0.3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75" x14ac:dyDescent="0.25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 x14ac:dyDescent="0.25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3.25" x14ac:dyDescent="0.35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0.25" x14ac:dyDescent="0.3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75" x14ac:dyDescent="0.25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 x14ac:dyDescent="0.25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4"/>
  <sheetViews>
    <sheetView showGridLines="0" topLeftCell="A7" workbookViewId="0">
      <selection activeCell="U24" sqref="U24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 x14ac:dyDescent="0.3">
      <c r="A4" s="212" t="s">
        <v>21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 x14ac:dyDescent="0.25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 x14ac:dyDescent="0.3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 x14ac:dyDescent="0.25">
      <c r="A7" s="353">
        <v>1</v>
      </c>
      <c r="B7" s="221" t="str">
        <f>'Nasazení do skupin'!B11</f>
        <v>TJ Sokol Zbečník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 x14ac:dyDescent="0.25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7</v>
      </c>
      <c r="I9" s="386">
        <f>O26</f>
        <v>20</v>
      </c>
      <c r="J9" s="388" t="s">
        <v>5</v>
      </c>
      <c r="K9" s="411">
        <f>Q26</f>
        <v>8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15</v>
      </c>
      <c r="R9" s="412">
        <v>1</v>
      </c>
    </row>
    <row r="10" spans="1:18" ht="15.75" customHeight="1" thickBot="1" x14ac:dyDescent="0.3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 x14ac:dyDescent="0.25">
      <c r="A11" s="353">
        <v>2</v>
      </c>
      <c r="B11" s="221" t="str">
        <f>'Nasazení do skupin'!B12</f>
        <v>TJ Spartak Čelákovice - oddíl nohejbalu "A"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 x14ac:dyDescent="0.3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 x14ac:dyDescent="0.25">
      <c r="A13" s="354"/>
      <c r="B13" s="222"/>
      <c r="C13" s="386">
        <f>H9</f>
        <v>7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16</v>
      </c>
      <c r="L13" s="345"/>
      <c r="M13" s="347"/>
      <c r="N13" s="364"/>
      <c r="O13" s="407">
        <f>C13+I13+L13</f>
        <v>27</v>
      </c>
      <c r="P13" s="409" t="s">
        <v>5</v>
      </c>
      <c r="Q13" s="396">
        <f>E13+K13+N13</f>
        <v>36</v>
      </c>
      <c r="R13" s="366">
        <v>2</v>
      </c>
    </row>
    <row r="14" spans="1:18" ht="15.75" customHeight="1" thickBot="1" x14ac:dyDescent="0.3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 x14ac:dyDescent="0.25">
      <c r="A15" s="353">
        <v>3</v>
      </c>
      <c r="B15" s="221" t="str">
        <f>'Nasazení do skupin'!B13</f>
        <v>TJ Spartak MSEM Přerov - oddíl nohejbalu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 x14ac:dyDescent="0.25">
      <c r="A17" s="354"/>
      <c r="B17" s="222"/>
      <c r="C17" s="386">
        <f>K9</f>
        <v>8</v>
      </c>
      <c r="D17" s="388" t="s">
        <v>5</v>
      </c>
      <c r="E17" s="388">
        <f>I9</f>
        <v>20</v>
      </c>
      <c r="F17" s="386">
        <f>K13</f>
        <v>16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24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 x14ac:dyDescent="0.3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 x14ac:dyDescent="0.25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 x14ac:dyDescent="0.3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 x14ac:dyDescent="0.25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 x14ac:dyDescent="0.3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52">
        <v>1</v>
      </c>
      <c r="B25" s="349" t="str">
        <f>B7</f>
        <v>TJ Sokol Zbečník "A"</v>
      </c>
      <c r="C25" s="349"/>
      <c r="D25" s="349" t="s">
        <v>5</v>
      </c>
      <c r="E25" s="349" t="str">
        <f>B15</f>
        <v>TJ Spartak MSEM Přerov - oddíl nohejbalu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8</v>
      </c>
      <c r="R26" s="9" t="s">
        <v>22</v>
      </c>
      <c r="S26" s="6"/>
    </row>
    <row r="27" spans="1:19" ht="15" customHeight="1" x14ac:dyDescent="0.25">
      <c r="A27" s="352">
        <v>2</v>
      </c>
      <c r="B27" s="349" t="str">
        <f>B11</f>
        <v>TJ Spartak Čelákovice - oddíl nohejbalu "A"</v>
      </c>
      <c r="C27" s="349"/>
      <c r="D27" s="349" t="s">
        <v>5</v>
      </c>
      <c r="E27" s="349" t="str">
        <f>B15</f>
        <v>TJ Spartak MSEM Přerov - oddíl nohejbalu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16</v>
      </c>
      <c r="R28" s="9" t="s">
        <v>22</v>
      </c>
    </row>
    <row r="29" spans="1:19" ht="13.15" customHeight="1" x14ac:dyDescent="0.25">
      <c r="A29" s="352">
        <v>3</v>
      </c>
      <c r="B29" s="349" t="str">
        <f>B7</f>
        <v>TJ Sokol Zbečník "A"</v>
      </c>
      <c r="C29" s="349"/>
      <c r="D29" s="349" t="s">
        <v>5</v>
      </c>
      <c r="E29" s="349" t="str">
        <f>B11</f>
        <v>TJ Spartak Čelákovice - oddíl nohejbalu "A"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7</v>
      </c>
      <c r="R30" s="9" t="s">
        <v>22</v>
      </c>
    </row>
    <row r="31" spans="1:19" x14ac:dyDescent="0.25">
      <c r="P31" s="334"/>
      <c r="Q31" s="334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19</vt:i4>
      </vt:variant>
    </vt:vector>
  </HeadingPairs>
  <TitlesOfParts>
    <vt:vector size="41" baseType="lpstr">
      <vt:lpstr>Přihlášky D2</vt:lpstr>
      <vt:lpstr>Prezence 2.6.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výsledky'!Print_Area</vt:lpstr>
      <vt:lpstr>'B - výsledky'!Print_Area</vt:lpstr>
      <vt:lpstr>'C - výsledky'!Print_Area</vt:lpstr>
      <vt:lpstr>'D - výsledky'!Print_Area</vt:lpstr>
      <vt:lpstr>'E - výsledky'!Print_Area</vt:lpstr>
      <vt:lpstr>'F - výsledky'!Print_Area</vt:lpstr>
      <vt:lpstr>'G - výsledky'!Print_Area</vt:lpstr>
      <vt:lpstr>'H - výsledky'!Print_Area</vt:lpstr>
      <vt:lpstr>'KO '!Print_Area</vt:lpstr>
      <vt:lpstr>'sk A'!Print_Area</vt:lpstr>
      <vt:lpstr>'sk B'!Print_Area</vt:lpstr>
      <vt:lpstr>'sk C'!Print_Area</vt:lpstr>
      <vt:lpstr>'sk D'!Print_Area</vt:lpstr>
      <vt:lpstr>'sk E'!Print_Area</vt:lpstr>
      <vt:lpstr>'sk F'!Print_Area</vt:lpstr>
      <vt:lpstr>'sk G'!Print_Area</vt:lpstr>
      <vt:lpstr>'sk H'!Print_Area</vt:lpstr>
      <vt:lpstr>Zápasy!Print_Area</vt:lpstr>
      <vt:lpstr>Zápisy!Print_Area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Cmiral, Jan (Wunderman\MSC)</cp:lastModifiedBy>
  <cp:lastPrinted>2018-06-02T14:19:07Z</cp:lastPrinted>
  <dcterms:created xsi:type="dcterms:W3CDTF">2014-08-25T11:10:33Z</dcterms:created>
  <dcterms:modified xsi:type="dcterms:W3CDTF">2018-06-05T14:25:28Z</dcterms:modified>
</cp:coreProperties>
</file>